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Lastni_izračun" sheetId="2" r:id="rId1"/>
    <sheet name="Tarife" sheetId="1" r:id="rId2"/>
    <sheet name="Seznam"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2" l="1"/>
  <c r="F23" i="2"/>
  <c r="G23" i="2"/>
  <c r="H23" i="2"/>
  <c r="I23" i="2"/>
  <c r="J23" i="2"/>
  <c r="K23" i="2"/>
  <c r="L23" i="2"/>
  <c r="M23" i="2"/>
  <c r="N23" i="2"/>
  <c r="O23" i="2"/>
  <c r="P23" i="2"/>
  <c r="Q23" i="2"/>
  <c r="R23" i="2"/>
  <c r="D23" i="2"/>
  <c r="E22" i="2"/>
  <c r="F22" i="2"/>
  <c r="G22" i="2"/>
  <c r="H22" i="2"/>
  <c r="I22" i="2"/>
  <c r="J22" i="2"/>
  <c r="K22" i="2"/>
  <c r="L22" i="2"/>
  <c r="M22" i="2"/>
  <c r="N22" i="2"/>
  <c r="O22" i="2"/>
  <c r="P22" i="2"/>
  <c r="Q22" i="2"/>
  <c r="R22" i="2"/>
  <c r="D22" i="2"/>
  <c r="E21" i="2"/>
  <c r="F21" i="2"/>
  <c r="G21" i="2"/>
  <c r="H21" i="2"/>
  <c r="I21" i="2"/>
  <c r="J21" i="2"/>
  <c r="K21" i="2"/>
  <c r="L21" i="2"/>
  <c r="M21" i="2"/>
  <c r="N21" i="2"/>
  <c r="O21" i="2"/>
  <c r="P21" i="2"/>
  <c r="Q21" i="2"/>
  <c r="R21" i="2"/>
  <c r="D21" i="2"/>
  <c r="E18" i="2"/>
  <c r="F18" i="2"/>
  <c r="G18" i="2"/>
  <c r="H18" i="2"/>
  <c r="I18" i="2"/>
  <c r="J18" i="2"/>
  <c r="K18" i="2"/>
  <c r="L18" i="2"/>
  <c r="M18" i="2"/>
  <c r="N18" i="2"/>
  <c r="O18" i="2"/>
  <c r="P18" i="2"/>
  <c r="Q18" i="2"/>
  <c r="R18" i="2"/>
  <c r="D18" i="2"/>
  <c r="E17" i="2"/>
  <c r="F17" i="2"/>
  <c r="G17" i="2"/>
  <c r="H17" i="2"/>
  <c r="I17" i="2"/>
  <c r="J17" i="2"/>
  <c r="K17" i="2"/>
  <c r="L17" i="2"/>
  <c r="M17" i="2"/>
  <c r="N17" i="2"/>
  <c r="O17" i="2"/>
  <c r="P17" i="2"/>
  <c r="Q17" i="2"/>
  <c r="R17" i="2"/>
  <c r="D17" i="2"/>
  <c r="E16" i="2"/>
  <c r="F16" i="2"/>
  <c r="F29" i="2" s="1"/>
  <c r="G16" i="2"/>
  <c r="H16" i="2"/>
  <c r="I16" i="2"/>
  <c r="J16" i="2"/>
  <c r="K16" i="2"/>
  <c r="L16" i="2"/>
  <c r="M16" i="2"/>
  <c r="N16" i="2"/>
  <c r="O16" i="2"/>
  <c r="P16" i="2"/>
  <c r="Q16" i="2"/>
  <c r="R16" i="2"/>
  <c r="D16" i="2"/>
  <c r="E13" i="2"/>
  <c r="F13" i="2"/>
  <c r="G13" i="2"/>
  <c r="H13" i="2"/>
  <c r="I13" i="2"/>
  <c r="J13" i="2"/>
  <c r="K13" i="2"/>
  <c r="L13" i="2"/>
  <c r="M13" i="2"/>
  <c r="N13" i="2"/>
  <c r="O13" i="2"/>
  <c r="P13" i="2"/>
  <c r="Q13" i="2"/>
  <c r="R13" i="2"/>
  <c r="D13" i="2"/>
  <c r="E11" i="2"/>
  <c r="F11" i="2"/>
  <c r="G11" i="2"/>
  <c r="H11" i="2"/>
  <c r="I11" i="2"/>
  <c r="J11" i="2"/>
  <c r="K11" i="2"/>
  <c r="L11" i="2"/>
  <c r="M11" i="2"/>
  <c r="N11" i="2"/>
  <c r="O11" i="2"/>
  <c r="P11" i="2"/>
  <c r="Q11" i="2"/>
  <c r="R11" i="2"/>
  <c r="D11" i="2"/>
  <c r="E9" i="2"/>
  <c r="F9" i="2"/>
  <c r="H9" i="2" s="1"/>
  <c r="G9" i="2"/>
  <c r="I9" i="2"/>
  <c r="K9" i="2" s="1"/>
  <c r="J9" i="2"/>
  <c r="L9" i="2"/>
  <c r="M9" i="2"/>
  <c r="O9" i="2" s="1"/>
  <c r="N9" i="2"/>
  <c r="P9" i="2" s="1"/>
  <c r="R9" i="2" s="1"/>
  <c r="Q9" i="2"/>
  <c r="D9" i="2"/>
  <c r="E5" i="2"/>
  <c r="F5" i="2"/>
  <c r="G5" i="2"/>
  <c r="H5" i="2"/>
  <c r="I5" i="2"/>
  <c r="J5" i="2"/>
  <c r="K5" i="2"/>
  <c r="L5" i="2"/>
  <c r="M5" i="2"/>
  <c r="N5" i="2"/>
  <c r="O5" i="2"/>
  <c r="P5" i="2"/>
  <c r="Q5" i="2"/>
  <c r="R5" i="2"/>
  <c r="D5" i="2"/>
  <c r="L29" i="2" l="1"/>
  <c r="H29" i="2"/>
  <c r="P29" i="2"/>
  <c r="R29" i="2"/>
  <c r="N29" i="2"/>
  <c r="J29" i="2"/>
  <c r="D29" i="2"/>
  <c r="O29" i="2"/>
  <c r="K29" i="2"/>
  <c r="G29" i="2"/>
  <c r="Q29" i="2"/>
  <c r="M29" i="2"/>
  <c r="I29" i="2"/>
  <c r="E29" i="2"/>
  <c r="R25" i="2"/>
  <c r="R27" i="2" s="1"/>
  <c r="N25" i="2"/>
  <c r="N27" i="2" s="1"/>
  <c r="J25" i="2"/>
  <c r="J27" i="2" s="1"/>
  <c r="F25" i="2"/>
  <c r="F27" i="2" s="1"/>
  <c r="D25" i="2"/>
  <c r="D27" i="2" s="1"/>
  <c r="O25" i="2"/>
  <c r="O27" i="2" s="1"/>
  <c r="K25" i="2"/>
  <c r="K27" i="2" s="1"/>
  <c r="G25" i="2"/>
  <c r="G27" i="2" s="1"/>
  <c r="Q25" i="2"/>
  <c r="Q27" i="2" s="1"/>
  <c r="M25" i="2"/>
  <c r="M27" i="2" s="1"/>
  <c r="I25" i="2"/>
  <c r="I27" i="2" s="1"/>
  <c r="E25" i="2"/>
  <c r="E27" i="2" s="1"/>
  <c r="P25" i="2"/>
  <c r="P27" i="2" s="1"/>
  <c r="L25" i="2"/>
  <c r="L27" i="2" s="1"/>
  <c r="H25" i="2"/>
  <c r="H27" i="2" s="1"/>
</calcChain>
</file>

<file path=xl/sharedStrings.xml><?xml version="1.0" encoding="utf-8"?>
<sst xmlns="http://schemas.openxmlformats.org/spreadsheetml/2006/main" count="146" uniqueCount="128">
  <si>
    <t>Abanka</t>
  </si>
  <si>
    <t>Addiko Bank</t>
  </si>
  <si>
    <t>Banka Intesa Sanpaolo</t>
  </si>
  <si>
    <t>Banka Sparkasse</t>
  </si>
  <si>
    <t>BKS Banka</t>
  </si>
  <si>
    <t>Delavska hranilnica</t>
  </si>
  <si>
    <t>Deželna banka Slovenije</t>
  </si>
  <si>
    <t>Gorenjska banka</t>
  </si>
  <si>
    <t>Hranilnica Lon</t>
  </si>
  <si>
    <t xml:space="preserve">Nova Ljubljanska banka </t>
  </si>
  <si>
    <t>Nova KBM</t>
  </si>
  <si>
    <t>Primorska hranilnica Vipava</t>
  </si>
  <si>
    <t>Sberbank banka*</t>
  </si>
  <si>
    <t>SKB banka</t>
  </si>
  <si>
    <t>Vodenje računa (mesečno)</t>
  </si>
  <si>
    <t>Društva in zveze društev</t>
  </si>
  <si>
    <t>Zavodi* (zavodi s sektorsko pripadnostjo S.15000)</t>
  </si>
  <si>
    <t>Ostali zavodi (NVO)</t>
  </si>
  <si>
    <t>Ustanove</t>
  </si>
  <si>
    <t>Gotovinsko poslovanje (za enkraten polog)</t>
  </si>
  <si>
    <t>polog bankovcev (% od pologa)</t>
  </si>
  <si>
    <t>polog bankovcev - minumum</t>
  </si>
  <si>
    <t>polog kovancev (% od pologa)</t>
  </si>
  <si>
    <t>2,0% od zneska, min 1,50 EUR</t>
  </si>
  <si>
    <t>2,5%, najmanj 1,13 EUR</t>
  </si>
  <si>
    <t>5,00%, najmanj 6,50 EUR</t>
  </si>
  <si>
    <t>do 30 EUR: 0,50 EUR,
nad 30 EUR: 1,84% od zneska, min 1,00 EUR</t>
  </si>
  <si>
    <t>2,00% od zneska pologa</t>
  </si>
  <si>
    <t>2,00%, min. 1,00 EUR</t>
  </si>
  <si>
    <t>2,00%, min. 2,28 EUR</t>
  </si>
  <si>
    <t>2,15%, min. 2,50 EUR</t>
  </si>
  <si>
    <t>do 30 EUR: 0,36% od zneska, min. 2,30 EUR;
nad 30 EUR: 2,19% od zneska, min. 5,50 EUR</t>
  </si>
  <si>
    <t>2,50%, min. 2,50 EUR</t>
  </si>
  <si>
    <t>2,20%, najmanj 3,80 EUR</t>
  </si>
  <si>
    <t>2,60%, min. 2,69 EUR</t>
  </si>
  <si>
    <t>Evidentiranje prilivov na transakcijski račun</t>
  </si>
  <si>
    <t>Izvajanje plačilnih nalogov preko e-bančništva in mobilnega bančništva</t>
  </si>
  <si>
    <t>plačilni nalog do vključno 50.000,00 EUR za druge pravne osebe</t>
  </si>
  <si>
    <t>Elektronsko bančništvo</t>
  </si>
  <si>
    <t>Pristopnina</t>
  </si>
  <si>
    <t>Nadomestilo za mesečno uporabo</t>
  </si>
  <si>
    <t>a) zveze in društva (in zavodi s sektorsko pripadnostjo S.15000)</t>
  </si>
  <si>
    <t>b) ostale pravne osebe</t>
  </si>
  <si>
    <t>Najcenejša možnost opreme za e-bančništvo (kartica, certifikat ipd.)</t>
  </si>
  <si>
    <t>Halcom</t>
  </si>
  <si>
    <t>prenosni OTP čitalnik</t>
  </si>
  <si>
    <t>generator enkratnih gesel</t>
  </si>
  <si>
    <t>čitalec kartice</t>
  </si>
  <si>
    <t>uporabnik že ima ustrezno kvalificirano potrdilo</t>
  </si>
  <si>
    <t>pametna kartica Ena za vse (Hal E-bank)</t>
  </si>
  <si>
    <t>generator enkratnih gesel Token One</t>
  </si>
  <si>
    <t>Pooblastillo na obstoječe kvalificirano potrdilo ali kartico Activa Maestro/Mastercar</t>
  </si>
  <si>
    <t>fizični ali digitalni žeton</t>
  </si>
  <si>
    <t>Cena najcenejše možnosti opreme</t>
  </si>
  <si>
    <t>Kartično poslovanje</t>
  </si>
  <si>
    <t>BA Maestro/debetna kartica</t>
  </si>
  <si>
    <t>Nadomestilo za dvig gotovine na bankomatih v Sloveniji in v državah EMU z EUR valuto (*na bankomatih druge banke)</t>
  </si>
  <si>
    <t xml:space="preserve">MASTERCARD </t>
  </si>
  <si>
    <t>Letna članarina poslovna MC (poravnava prek direktne obremenitve)</t>
  </si>
  <si>
    <t>Mesečno nadomestilo za SMS obveščanje o transakcijah - poslovna MC</t>
  </si>
  <si>
    <t>Datum cenika:</t>
  </si>
  <si>
    <t>Datum zadnjega pregleda:</t>
  </si>
  <si>
    <t>Povezava do cenika:</t>
  </si>
  <si>
    <t>https://www.abanka.si/pripomocki/cene-obrestne-mere</t>
  </si>
  <si>
    <t>https://www.addiko.si/ceniki/</t>
  </si>
  <si>
    <t>https://intesasanpaolobank.si/Pravne_Osebe/Tarifa_banke</t>
  </si>
  <si>
    <t>https://www.sparkasse.si/sl-si/gospodarstvo/poslovanje/obrestne-mere-in-ceniki</t>
  </si>
  <si>
    <t>https://www.bksbank.si/pravne-osebe/transakcijski-racun</t>
  </si>
  <si>
    <t>https://www.delavska-hranilnica.si/poslovne-finance/tarife</t>
  </si>
  <si>
    <t>https://www.dbs.si/orodja/tarife-obrestne-mere/poslovanje-s-prebivalstvom</t>
  </si>
  <si>
    <t>https://www.gbkr.si/pomembni-dokumenti/poslovno-racuni</t>
  </si>
  <si>
    <t>https://www.lon.si/sl/podjetja/pripomocki/tarife</t>
  </si>
  <si>
    <t>https://www.nlb.si/izvlecek-iz-tarife</t>
  </si>
  <si>
    <t>http://www.phv.si/index.php/cenik-storitev-po</t>
  </si>
  <si>
    <t>https://www.sberbank.si/pripomocki/pogoji-poslovanja/cenik-storitev</t>
  </si>
  <si>
    <t>https://www.unicreditbank.si/si/podjetniki-in-mala-podjetja/pripomocki/cenik-storitev-sme.html</t>
  </si>
  <si>
    <t>Opombe</t>
  </si>
  <si>
    <t>Apaket Društva - namenjen vsem, ki ima odprt TRR neprofitnih izvajalcev storitev gospodarstva</t>
  </si>
  <si>
    <t>Cenik za poslovanje z mikro podjetji, podjetniki, zasebniki in društvi</t>
  </si>
  <si>
    <t>Tarife po ceniku za zasebniki, društva in civilnopravne osebe</t>
  </si>
  <si>
    <t>Banka ima poseben paket za gasilska društva in gasilske zveze, ki nudi brezplačno poslovanje z računom (nekaterimi storitvami)</t>
  </si>
  <si>
    <t>vpisane cene veljajo za paket Neprofitne organizacije; nadomestilo za dvig gotovine na bankomatih s kartico BA Maestro znaša 0,70% od dviga, najmanj pa 0,60 EUR.</t>
  </si>
  <si>
    <t>Povprečni mesečni strošek:</t>
  </si>
  <si>
    <t>Najcenejša možnost opreme (kartica, certifikat ipd.)</t>
  </si>
  <si>
    <t>Pristopnina (enkratna)</t>
  </si>
  <si>
    <t>Strošek vodenja računa</t>
  </si>
  <si>
    <t>Sberbank banka</t>
  </si>
  <si>
    <t>NLB</t>
  </si>
  <si>
    <t>Izberite vašo pravno-organizacijsko obliko:</t>
  </si>
  <si>
    <t>Pravna oblika NVO</t>
  </si>
  <si>
    <t>Zavodi s sektorsko pripadnostjo S15.000</t>
  </si>
  <si>
    <t>Ostali zavodi</t>
  </si>
  <si>
    <t>DA</t>
  </si>
  <si>
    <t>NE</t>
  </si>
  <si>
    <t>Seznam stroškov</t>
  </si>
  <si>
    <t>V obarvane vrstice vpišite mesečne vrednosti oz. izberite vrednosti DA/NE</t>
  </si>
  <si>
    <t xml:space="preserve">Unicredit banka </t>
  </si>
  <si>
    <r>
      <t xml:space="preserve">Polog bankovcev </t>
    </r>
    <r>
      <rPr>
        <b/>
        <sz val="9"/>
        <color theme="1"/>
        <rFont val="Calibri"/>
        <family val="2"/>
        <charset val="238"/>
        <scheme val="minor"/>
      </rPr>
      <t>(na bančnem okencu)</t>
    </r>
  </si>
  <si>
    <t>Število pologov v mesecu</t>
  </si>
  <si>
    <t>Znesek povprečnega pologa</t>
  </si>
  <si>
    <t>Število mesečnih prilivov na TRR</t>
  </si>
  <si>
    <r>
      <t xml:space="preserve">Število plačilnih nalogov do vključno 50.000,00 EUR </t>
    </r>
    <r>
      <rPr>
        <b/>
        <sz val="9"/>
        <color theme="1"/>
        <rFont val="Calibri"/>
        <family val="2"/>
        <charset val="238"/>
        <scheme val="minor"/>
      </rPr>
      <t>(v EU in EMU območju)</t>
    </r>
    <r>
      <rPr>
        <b/>
        <sz val="11"/>
        <color theme="1"/>
        <rFont val="Calibri"/>
        <family val="2"/>
        <charset val="238"/>
        <scheme val="minor"/>
      </rPr>
      <t xml:space="preserve"> na mesec:</t>
    </r>
  </si>
  <si>
    <t>Ali boste uporabljali e-banko?</t>
  </si>
  <si>
    <t>Ali bi želeli, da vas banka o Mastercard transakcijah obvešča s SMS sporočili?</t>
  </si>
  <si>
    <t>Povprečni letni strošek:</t>
  </si>
  <si>
    <t>Enkratni strošek za e-banko:</t>
  </si>
  <si>
    <t>Opombe:</t>
  </si>
  <si>
    <t>plačilni nalog do vključno 50.000,00 EUR za društva, zveze in druge neprofitne organizacije (S15.000)</t>
  </si>
  <si>
    <t>Število dvigov gotovine z BA Maesto na mesec bankomatih druge banke v Sloveniji (brezplačno na bankomatih iste banke)</t>
  </si>
  <si>
    <t>Ali nameravate uporabljati kreditno kartico Mastercard?*</t>
  </si>
  <si>
    <t>(Stroški uporabe kartice Mastercard so vključeni v povprečni mesečni strošek)</t>
  </si>
  <si>
    <t>Abanka*</t>
  </si>
  <si>
    <t>*Navedene so cene za Apaket Društva, ki je namenjen vsem, ki ima odprt TRR neprofitnih izvajalcev storitev gospodarstva</t>
  </si>
  <si>
    <t>Delavska hranilnica*</t>
  </si>
  <si>
    <t>*Banka ima posebne tarife za vodenje računa za zveze in društva upokojencev in delovnih invalidov (2,40 EUR mesečno), vodenje račun za Gasilsko zvezo Slovenije, gasilska društva in humanitarne organizacije je brezplačno</t>
  </si>
  <si>
    <t>*Dvig gotovine na bankomatih z debetno kartico VISA je 0,65% od dviga, najmanj 0,80 EUR.</t>
  </si>
  <si>
    <t>SKB banka*</t>
  </si>
  <si>
    <t>*Vpisane cene veljajo za paket Neprofitne organizacije; nadomestilo za dvig gotovine na bankomatih s kartico BA Maestro znaša 0,70% od dviga, najmanj pa 0,60 EUR.</t>
  </si>
  <si>
    <t>Unicredit banka*</t>
  </si>
  <si>
    <t>(posamezne banke ponujajo brezplačne certifikate v okviru različnih paketov, zato je strošek za e-banko lahko tudi nižji)</t>
  </si>
  <si>
    <t>2,2%, najmanj 2 EUR</t>
  </si>
  <si>
    <t>2,00%, min. 4,00 EUR</t>
  </si>
  <si>
    <t>1,00%, min. 1,00 EUR</t>
  </si>
  <si>
    <t>možnost uporabe SI-GENCA: brezplačno</t>
  </si>
  <si>
    <t>https://www.nkbm.si/cenik-splosni-pogoji</t>
  </si>
  <si>
    <t>https://www.skb.si/sl/pripomocki</t>
  </si>
  <si>
    <t>Banka ima posebne tarife za vodenje računa za zveze in društva upokojencev in delovnih invalidov (2,40 EUR mesečno), in za gasilska društva in humanitarne organizacije (brezplačno). 
Banka ima posebno tarifo za polog gotovine za društva in zveze (brezplačno).</t>
  </si>
  <si>
    <t>Dvig gotovine na bankomatih z debetno kartico VISA je 0,65% od dviga, najmanj 0,80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</si>
</sst>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_-* #,##0.00_-;\-* #,##0.00_-;_-* &quot;-&quot;??_-;_-@_-"/>
    <numFmt numFmtId="165" formatCode="_-* #,##0.00\ [$€-424]_-;\-* #,##0.00\ [$€-424]_-;_-* &quot;-&quot;??\ [$€-424]_-;_-@_-"/>
    <numFmt numFmtId="166" formatCode="d/m/yyyy;@"/>
    <numFmt numFmtId="167" formatCode="0_ ;\-0\ "/>
  </numFmts>
  <fonts count="1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u/>
      <sz val="11"/>
      <color theme="10"/>
      <name val="Calibri"/>
      <family val="2"/>
      <charset val="238"/>
      <scheme val="minor"/>
    </font>
    <font>
      <b/>
      <u/>
      <sz val="12"/>
      <color theme="10"/>
      <name val="Calibri"/>
      <family val="2"/>
      <charset val="238"/>
      <scheme val="minor"/>
    </font>
    <font>
      <b/>
      <sz val="11"/>
      <name val="Calibri"/>
      <family val="2"/>
      <charset val="238"/>
      <scheme val="minor"/>
    </font>
    <font>
      <b/>
      <sz val="12"/>
      <name val="Calibri"/>
      <family val="2"/>
      <charset val="238"/>
      <scheme val="minor"/>
    </font>
    <font>
      <u/>
      <sz val="11"/>
      <name val="Calibri"/>
      <family val="2"/>
      <charset val="238"/>
      <scheme val="minor"/>
    </font>
    <font>
      <b/>
      <sz val="9"/>
      <color theme="1"/>
      <name val="Calibri"/>
      <family val="2"/>
      <charset val="238"/>
      <scheme val="minor"/>
    </font>
    <font>
      <sz val="9"/>
      <color theme="1"/>
      <name val="Calibri"/>
      <family val="2"/>
      <charset val="238"/>
      <scheme val="minor"/>
    </font>
    <font>
      <i/>
      <sz val="11"/>
      <color theme="1"/>
      <name val="Calibri"/>
      <family val="2"/>
      <charset val="238"/>
      <scheme val="minor"/>
    </font>
  </fonts>
  <fills count="6">
    <fill>
      <patternFill patternType="none"/>
    </fill>
    <fill>
      <patternFill patternType="gray125"/>
    </fill>
    <fill>
      <patternFill patternType="solid">
        <fgColor theme="8" tint="0.59996337778862885"/>
        <bgColor indexed="64"/>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39997558519241921"/>
        <bgColor indexed="64"/>
      </patternFill>
    </fill>
  </fills>
  <borders count="23">
    <border>
      <left/>
      <right/>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16">
    <xf numFmtId="0" fontId="0" fillId="0" borderId="0" xfId="0"/>
    <xf numFmtId="0" fontId="3" fillId="0" borderId="0" xfId="0" applyFont="1" applyFill="1" applyAlignment="1">
      <alignment horizontal="center" vertical="center" wrapText="1"/>
    </xf>
    <xf numFmtId="44" fontId="5" fillId="2" borderId="1" xfId="4" applyNumberFormat="1" applyFont="1" applyFill="1" applyBorder="1" applyAlignment="1">
      <alignment horizontal="center" wrapText="1"/>
    </xf>
    <xf numFmtId="0" fontId="5" fillId="2" borderId="1" xfId="4" applyFont="1" applyFill="1" applyBorder="1" applyAlignment="1">
      <alignment horizontal="center" wrapText="1"/>
    </xf>
    <xf numFmtId="0" fontId="5" fillId="2" borderId="2" xfId="4" applyFont="1" applyFill="1" applyBorder="1" applyAlignment="1">
      <alignment horizontal="center" wrapText="1"/>
    </xf>
    <xf numFmtId="165" fontId="5" fillId="2" borderId="1" xfId="4" applyNumberFormat="1" applyFont="1" applyFill="1" applyBorder="1" applyAlignment="1">
      <alignment horizontal="center" wrapText="1"/>
    </xf>
    <xf numFmtId="0" fontId="0" fillId="0" borderId="0" xfId="0" applyAlignment="1">
      <alignment horizontal="center" wrapText="1"/>
    </xf>
    <xf numFmtId="0" fontId="6" fillId="3" borderId="3" xfId="0" applyFont="1" applyFill="1" applyBorder="1" applyAlignment="1">
      <alignment horizontal="left" vertical="center" wrapText="1"/>
    </xf>
    <xf numFmtId="44" fontId="0" fillId="3" borderId="4" xfId="2"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165" fontId="0" fillId="3" borderId="4" xfId="0" applyNumberFormat="1" applyFill="1" applyBorder="1" applyAlignment="1">
      <alignment horizontal="center"/>
    </xf>
    <xf numFmtId="0" fontId="0" fillId="0" borderId="0" xfId="0" applyAlignment="1">
      <alignment horizontal="center"/>
    </xf>
    <xf numFmtId="0" fontId="3" fillId="4" borderId="6" xfId="0" applyFont="1" applyFill="1" applyBorder="1" applyAlignment="1">
      <alignment horizontal="left" vertical="center" wrapText="1" indent="1"/>
    </xf>
    <xf numFmtId="44" fontId="0" fillId="4" borderId="7" xfId="2" applyFont="1" applyFill="1" applyBorder="1" applyAlignment="1">
      <alignment horizontal="center"/>
    </xf>
    <xf numFmtId="44" fontId="0" fillId="4" borderId="7" xfId="2" applyFont="1" applyFill="1" applyBorder="1"/>
    <xf numFmtId="44" fontId="0" fillId="4" borderId="8" xfId="2" applyFont="1" applyFill="1" applyBorder="1"/>
    <xf numFmtId="165" fontId="0" fillId="4" borderId="7" xfId="0" applyNumberFormat="1" applyFill="1" applyBorder="1" applyAlignment="1">
      <alignment horizontal="center"/>
    </xf>
    <xf numFmtId="0" fontId="6" fillId="3" borderId="6" xfId="0" applyFont="1" applyFill="1" applyBorder="1" applyAlignment="1">
      <alignment vertical="center" wrapText="1"/>
    </xf>
    <xf numFmtId="44" fontId="0" fillId="3" borderId="7" xfId="2" applyFont="1" applyFill="1" applyBorder="1" applyAlignment="1">
      <alignment horizontal="center"/>
    </xf>
    <xf numFmtId="0" fontId="0" fillId="3" borderId="7" xfId="0" applyFill="1" applyBorder="1"/>
    <xf numFmtId="0" fontId="0" fillId="3" borderId="8" xfId="0" applyFill="1" applyBorder="1"/>
    <xf numFmtId="165" fontId="0" fillId="3" borderId="7" xfId="0" applyNumberFormat="1" applyFill="1" applyBorder="1" applyAlignment="1">
      <alignment horizontal="center"/>
    </xf>
    <xf numFmtId="10" fontId="0" fillId="4" borderId="7" xfId="2" applyNumberFormat="1" applyFont="1" applyFill="1" applyBorder="1" applyAlignment="1">
      <alignment horizontal="center"/>
    </xf>
    <xf numFmtId="10" fontId="0" fillId="4" borderId="7" xfId="0" applyNumberFormat="1" applyFill="1" applyBorder="1"/>
    <xf numFmtId="10" fontId="0" fillId="4" borderId="8" xfId="3" applyNumberFormat="1" applyFont="1" applyFill="1" applyBorder="1"/>
    <xf numFmtId="10" fontId="0" fillId="4" borderId="7" xfId="3" applyNumberFormat="1" applyFont="1" applyFill="1" applyBorder="1"/>
    <xf numFmtId="10" fontId="0" fillId="4" borderId="7" xfId="3" applyNumberFormat="1" applyFont="1" applyFill="1" applyBorder="1" applyAlignment="1">
      <alignment horizontal="center"/>
    </xf>
    <xf numFmtId="165" fontId="0" fillId="4" borderId="7" xfId="2" applyNumberFormat="1" applyFont="1" applyFill="1" applyBorder="1" applyAlignment="1">
      <alignment horizontal="center"/>
    </xf>
    <xf numFmtId="165" fontId="0" fillId="4" borderId="7" xfId="0" applyNumberFormat="1" applyFill="1" applyBorder="1"/>
    <xf numFmtId="165" fontId="0" fillId="4" borderId="8" xfId="3" applyNumberFormat="1" applyFont="1" applyFill="1" applyBorder="1"/>
    <xf numFmtId="165" fontId="0" fillId="4" borderId="7" xfId="3" applyNumberFormat="1" applyFont="1" applyFill="1" applyBorder="1"/>
    <xf numFmtId="165" fontId="0" fillId="4" borderId="7" xfId="3" applyNumberFormat="1" applyFont="1" applyFill="1" applyBorder="1" applyAlignment="1">
      <alignment horizontal="center"/>
    </xf>
    <xf numFmtId="44" fontId="0" fillId="4" borderId="7" xfId="2" applyFont="1" applyFill="1" applyBorder="1" applyAlignment="1">
      <alignment horizontal="center" wrapText="1"/>
    </xf>
    <xf numFmtId="165" fontId="0" fillId="4" borderId="7" xfId="0" applyNumberFormat="1" applyFill="1" applyBorder="1" applyAlignment="1">
      <alignment horizontal="center" wrapText="1"/>
    </xf>
    <xf numFmtId="44" fontId="0" fillId="3" borderId="7" xfId="2" applyFont="1" applyFill="1" applyBorder="1"/>
    <xf numFmtId="44" fontId="0" fillId="3" borderId="8" xfId="2" applyFont="1" applyFill="1" applyBorder="1"/>
    <xf numFmtId="44" fontId="0" fillId="3" borderId="7" xfId="2" applyFont="1" applyFill="1" applyBorder="1" applyAlignment="1">
      <alignment horizontal="center" wrapText="1"/>
    </xf>
    <xf numFmtId="165" fontId="0" fillId="3" borderId="7" xfId="0" applyNumberFormat="1" applyFill="1" applyBorder="1" applyAlignment="1">
      <alignment horizontal="center" wrapText="1"/>
    </xf>
    <xf numFmtId="0" fontId="3" fillId="4" borderId="6" xfId="0" quotePrefix="1" applyFont="1" applyFill="1" applyBorder="1" applyAlignment="1">
      <alignment horizontal="left" vertical="center" wrapText="1" indent="1"/>
    </xf>
    <xf numFmtId="0" fontId="3" fillId="4" borderId="6" xfId="0" applyFont="1" applyFill="1" applyBorder="1" applyAlignment="1">
      <alignment horizontal="left" vertical="center" wrapText="1" indent="2"/>
    </xf>
    <xf numFmtId="44" fontId="0" fillId="4" borderId="8" xfId="2" applyFont="1" applyFill="1" applyBorder="1" applyAlignment="1">
      <alignment horizontal="center" vertical="top" wrapText="1"/>
    </xf>
    <xf numFmtId="44" fontId="0" fillId="4" borderId="8" xfId="2" applyFont="1" applyFill="1" applyBorder="1" applyAlignment="1">
      <alignment wrapText="1"/>
    </xf>
    <xf numFmtId="44" fontId="0" fillId="4" borderId="7" xfId="2" applyFont="1" applyFill="1" applyBorder="1" applyAlignment="1">
      <alignment wrapText="1"/>
    </xf>
    <xf numFmtId="44" fontId="0" fillId="4" borderId="9" xfId="2" applyFont="1" applyFill="1" applyBorder="1"/>
    <xf numFmtId="0" fontId="0" fillId="0" borderId="10" xfId="0" applyFill="1" applyBorder="1"/>
    <xf numFmtId="0" fontId="7" fillId="3" borderId="6" xfId="0" applyFont="1" applyFill="1" applyBorder="1" applyAlignment="1">
      <alignment vertical="center" wrapText="1"/>
    </xf>
    <xf numFmtId="0" fontId="6" fillId="3" borderId="6" xfId="0" applyFont="1" applyFill="1" applyBorder="1" applyAlignment="1">
      <alignment horizontal="left" vertical="center" wrapText="1" indent="1"/>
    </xf>
    <xf numFmtId="44" fontId="0" fillId="3" borderId="8" xfId="2" applyFont="1" applyFill="1" applyBorder="1" applyAlignment="1">
      <alignment horizontal="center"/>
    </xf>
    <xf numFmtId="44" fontId="0" fillId="0" borderId="0" xfId="2" applyFont="1" applyAlignment="1">
      <alignment horizontal="center"/>
    </xf>
    <xf numFmtId="44" fontId="0" fillId="4" borderId="8" xfId="2" applyFont="1" applyFill="1" applyBorder="1" applyAlignment="1">
      <alignment horizontal="center"/>
    </xf>
    <xf numFmtId="0" fontId="3" fillId="4" borderId="11" xfId="0" applyFont="1" applyFill="1" applyBorder="1" applyAlignment="1">
      <alignment horizontal="left" vertical="center" wrapText="1" indent="2"/>
    </xf>
    <xf numFmtId="44" fontId="0" fillId="4" borderId="12" xfId="2" applyFont="1" applyFill="1" applyBorder="1" applyAlignment="1">
      <alignment horizontal="center"/>
    </xf>
    <xf numFmtId="44" fontId="0" fillId="4" borderId="13" xfId="2" applyFont="1" applyFill="1" applyBorder="1" applyAlignment="1">
      <alignment horizontal="center"/>
    </xf>
    <xf numFmtId="165" fontId="0" fillId="4" borderId="12" xfId="0" applyNumberFormat="1" applyFill="1" applyBorder="1" applyAlignment="1">
      <alignment horizontal="center"/>
    </xf>
    <xf numFmtId="166" fontId="3" fillId="0" borderId="0" xfId="0" applyNumberFormat="1" applyFont="1" applyFill="1" applyAlignment="1">
      <alignment vertical="center" wrapText="1"/>
    </xf>
    <xf numFmtId="166" fontId="0" fillId="0" borderId="0" xfId="0" applyNumberFormat="1"/>
    <xf numFmtId="0" fontId="3" fillId="0" borderId="0" xfId="0" applyFont="1" applyFill="1" applyAlignment="1">
      <alignment vertical="center" wrapText="1"/>
    </xf>
    <xf numFmtId="0" fontId="0" fillId="0" borderId="0" xfId="0" applyAlignment="1">
      <alignment wrapText="1"/>
    </xf>
    <xf numFmtId="0" fontId="0" fillId="0" borderId="0" xfId="0" applyAlignment="1">
      <alignment horizontal="center" vertical="top" wrapText="1"/>
    </xf>
    <xf numFmtId="0" fontId="3" fillId="0" borderId="0" xfId="0" applyFont="1" applyFill="1" applyAlignment="1">
      <alignment vertical="top" wrapText="1"/>
    </xf>
    <xf numFmtId="44" fontId="0" fillId="0" borderId="0" xfId="2" applyFont="1" applyAlignment="1">
      <alignment horizontal="center" vertical="top" wrapText="1"/>
    </xf>
    <xf numFmtId="0" fontId="0" fillId="0" borderId="0" xfId="0" applyAlignment="1">
      <alignment horizontal="center" vertical="top"/>
    </xf>
    <xf numFmtId="44" fontId="0" fillId="0" borderId="0" xfId="2" applyFont="1" applyAlignment="1">
      <alignment horizontal="center" vertical="top"/>
    </xf>
    <xf numFmtId="165" fontId="0" fillId="0" borderId="0" xfId="0" applyNumberFormat="1" applyAlignment="1">
      <alignment horizontal="center" vertical="top"/>
    </xf>
    <xf numFmtId="0" fontId="8" fillId="0" borderId="0" xfId="4" applyFont="1" applyFill="1" applyAlignment="1">
      <alignment vertical="center" wrapText="1"/>
    </xf>
    <xf numFmtId="165" fontId="0" fillId="0" borderId="0" xfId="0" applyNumberFormat="1" applyAlignment="1">
      <alignment horizontal="center"/>
    </xf>
    <xf numFmtId="0" fontId="0" fillId="0" borderId="0" xfId="0" applyAlignment="1">
      <alignment horizontal="center" vertical="center"/>
    </xf>
    <xf numFmtId="0" fontId="3" fillId="0" borderId="0" xfId="0" applyFont="1" applyFill="1" applyAlignment="1">
      <alignment horizontal="left" vertical="center" wrapText="1"/>
    </xf>
    <xf numFmtId="44" fontId="2" fillId="0" borderId="0" xfId="2" applyFont="1" applyAlignment="1">
      <alignment horizontal="center"/>
    </xf>
    <xf numFmtId="0" fontId="2" fillId="0" borderId="0" xfId="0" applyFont="1" applyAlignment="1">
      <alignment wrapText="1"/>
    </xf>
    <xf numFmtId="0" fontId="2" fillId="0" borderId="0" xfId="0" applyFont="1" applyAlignment="1">
      <alignment horizontal="center"/>
    </xf>
    <xf numFmtId="0" fontId="2" fillId="0" borderId="0" xfId="0" applyFont="1"/>
    <xf numFmtId="0" fontId="2" fillId="0" borderId="0" xfId="0" applyFont="1" applyAlignment="1">
      <alignment horizontal="right"/>
    </xf>
    <xf numFmtId="0" fontId="0" fillId="0" borderId="0" xfId="0" applyFont="1" applyAlignment="1">
      <alignment horizontal="center"/>
    </xf>
    <xf numFmtId="0" fontId="0" fillId="0" borderId="0" xfId="0" applyFont="1" applyAlignment="1">
      <alignment horizontal="right" vertical="top"/>
    </xf>
    <xf numFmtId="0" fontId="0" fillId="5" borderId="14" xfId="0" applyFill="1" applyBorder="1" applyAlignment="1">
      <alignment wrapText="1"/>
    </xf>
    <xf numFmtId="0" fontId="2" fillId="0" borderId="14" xfId="0" applyFont="1" applyBorder="1" applyAlignment="1">
      <alignment horizontal="center" vertical="center" wrapText="1"/>
    </xf>
    <xf numFmtId="0" fontId="2" fillId="5" borderId="14" xfId="0" applyFont="1" applyFill="1" applyBorder="1" applyAlignment="1">
      <alignment horizontal="center" wrapText="1"/>
    </xf>
    <xf numFmtId="0" fontId="2" fillId="0" borderId="14" xfId="0" applyFont="1" applyBorder="1" applyAlignment="1">
      <alignment horizontal="center" wrapText="1"/>
    </xf>
    <xf numFmtId="44" fontId="2" fillId="0" borderId="14" xfId="2" applyFont="1" applyBorder="1" applyAlignment="1">
      <alignment horizontal="center" vertical="center"/>
    </xf>
    <xf numFmtId="44" fontId="2" fillId="0" borderId="14" xfId="2" applyFont="1" applyBorder="1" applyAlignment="1">
      <alignment horizontal="center" vertical="center" wrapText="1"/>
    </xf>
    <xf numFmtId="0" fontId="0" fillId="0" borderId="14" xfId="0" applyBorder="1" applyAlignment="1">
      <alignment horizontal="center"/>
    </xf>
    <xf numFmtId="44" fontId="0" fillId="0" borderId="14" xfId="2" applyFont="1" applyBorder="1" applyAlignment="1">
      <alignment horizontal="center"/>
    </xf>
    <xf numFmtId="0" fontId="0" fillId="0" borderId="14" xfId="0" applyBorder="1"/>
    <xf numFmtId="0" fontId="3" fillId="0" borderId="14" xfId="0" applyFont="1" applyFill="1" applyBorder="1" applyAlignment="1">
      <alignment vertical="center" wrapText="1"/>
    </xf>
    <xf numFmtId="44" fontId="0" fillId="0" borderId="16" xfId="2" applyFont="1" applyBorder="1" applyAlignment="1">
      <alignment horizontal="center"/>
    </xf>
    <xf numFmtId="0" fontId="2" fillId="0" borderId="17" xfId="0" applyFont="1" applyBorder="1" applyAlignment="1">
      <alignment wrapText="1"/>
    </xf>
    <xf numFmtId="44" fontId="0" fillId="0" borderId="17" xfId="2" applyFont="1" applyBorder="1" applyAlignment="1">
      <alignment horizontal="center"/>
    </xf>
    <xf numFmtId="0" fontId="0" fillId="0" borderId="19" xfId="0" applyFont="1" applyBorder="1" applyAlignment="1">
      <alignment wrapText="1"/>
    </xf>
    <xf numFmtId="0" fontId="2" fillId="0" borderId="18" xfId="0" applyFont="1" applyBorder="1" applyAlignment="1">
      <alignment wrapText="1"/>
    </xf>
    <xf numFmtId="0" fontId="0" fillId="0" borderId="16" xfId="0" applyBorder="1" applyAlignment="1">
      <alignment horizontal="center"/>
    </xf>
    <xf numFmtId="0" fontId="2" fillId="0" borderId="21" xfId="0" applyFont="1" applyBorder="1" applyAlignment="1">
      <alignment wrapText="1"/>
    </xf>
    <xf numFmtId="44" fontId="0" fillId="0" borderId="21" xfId="2" applyFont="1" applyBorder="1" applyAlignment="1">
      <alignment horizontal="center"/>
    </xf>
    <xf numFmtId="0" fontId="0" fillId="0" borderId="18" xfId="0" applyBorder="1" applyAlignment="1">
      <alignment horizontal="center"/>
    </xf>
    <xf numFmtId="0" fontId="2" fillId="0" borderId="19" xfId="0" applyFont="1" applyBorder="1" applyAlignment="1">
      <alignment wrapText="1"/>
    </xf>
    <xf numFmtId="0" fontId="0" fillId="0" borderId="21" xfId="0" applyBorder="1" applyAlignment="1">
      <alignment horizontal="center"/>
    </xf>
    <xf numFmtId="0" fontId="0" fillId="0" borderId="19" xfId="0" applyBorder="1" applyAlignment="1">
      <alignment wrapText="1"/>
    </xf>
    <xf numFmtId="0" fontId="0" fillId="0" borderId="22" xfId="0" applyBorder="1" applyAlignment="1">
      <alignment horizontal="center"/>
    </xf>
    <xf numFmtId="0" fontId="3" fillId="0" borderId="17" xfId="0" applyFont="1" applyFill="1" applyBorder="1" applyAlignment="1">
      <alignment vertical="center" wrapText="1"/>
    </xf>
    <xf numFmtId="0" fontId="6" fillId="0" borderId="15" xfId="0" applyFont="1" applyFill="1" applyBorder="1" applyAlignment="1">
      <alignment vertical="center" wrapText="1"/>
    </xf>
    <xf numFmtId="0" fontId="3" fillId="0" borderId="18" xfId="0" applyFont="1" applyFill="1" applyBorder="1" applyAlignment="1">
      <alignment vertical="center" wrapText="1"/>
    </xf>
    <xf numFmtId="0" fontId="2" fillId="0" borderId="17" xfId="0" applyFont="1" applyBorder="1" applyAlignment="1">
      <alignment horizontal="center" vertical="center" wrapText="1"/>
    </xf>
    <xf numFmtId="0" fontId="2" fillId="0" borderId="15" xfId="0" applyFont="1" applyBorder="1" applyAlignment="1">
      <alignment wrapText="1"/>
    </xf>
    <xf numFmtId="0" fontId="2" fillId="5" borderId="14" xfId="0" applyFont="1" applyFill="1" applyBorder="1" applyAlignment="1" applyProtection="1">
      <alignment wrapText="1"/>
      <protection locked="0"/>
    </xf>
    <xf numFmtId="167" fontId="0" fillId="5" borderId="20" xfId="1" applyNumberFormat="1" applyFont="1" applyFill="1" applyBorder="1" applyAlignment="1" applyProtection="1">
      <alignment horizontal="center" vertical="center"/>
      <protection locked="0"/>
    </xf>
    <xf numFmtId="44" fontId="0" fillId="5" borderId="20" xfId="2" applyFont="1" applyFill="1" applyBorder="1" applyAlignment="1" applyProtection="1">
      <alignment horizontal="center"/>
      <protection locked="0"/>
    </xf>
    <xf numFmtId="0" fontId="0" fillId="5" borderId="20" xfId="0" applyFill="1" applyBorder="1" applyAlignment="1" applyProtection="1">
      <alignment horizontal="center"/>
      <protection locked="0"/>
    </xf>
    <xf numFmtId="0" fontId="2" fillId="5" borderId="20" xfId="0" applyFont="1" applyFill="1" applyBorder="1" applyAlignment="1" applyProtection="1">
      <alignment horizontal="center"/>
      <protection locked="0"/>
    </xf>
    <xf numFmtId="44" fontId="11" fillId="4" borderId="8" xfId="2" applyFont="1" applyFill="1" applyBorder="1"/>
    <xf numFmtId="44" fontId="11" fillId="4" borderId="7" xfId="2" applyFont="1" applyFill="1" applyBorder="1"/>
    <xf numFmtId="166" fontId="0" fillId="0" borderId="0" xfId="2" applyNumberFormat="1" applyFont="1" applyAlignment="1">
      <alignment horizontal="right"/>
    </xf>
    <xf numFmtId="166" fontId="0" fillId="0" borderId="0" xfId="0" applyNumberFormat="1" applyAlignment="1">
      <alignment horizontal="right"/>
    </xf>
    <xf numFmtId="165" fontId="0" fillId="0" borderId="0" xfId="0" applyNumberFormat="1" applyAlignment="1">
      <alignment horizontal="center" vertical="top" wrapText="1"/>
    </xf>
    <xf numFmtId="0" fontId="10" fillId="0" borderId="0" xfId="0" applyFont="1" applyAlignment="1">
      <alignment horizontal="right" wrapText="1"/>
    </xf>
    <xf numFmtId="0" fontId="9" fillId="0" borderId="0" xfId="0" applyFont="1" applyAlignment="1">
      <alignment horizontal="right" wrapText="1"/>
    </xf>
  </cellXfs>
  <cellStyles count="5">
    <cellStyle name="Hiperpovezava" xfId="4" builtinId="8"/>
    <cellStyle name="Navadno" xfId="0" builtinId="0"/>
    <cellStyle name="Odstotek" xfId="3" builtinId="5"/>
    <cellStyle name="Valuta" xfId="2" builtinId="4"/>
    <cellStyle name="Vejic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dbs.si/" TargetMode="External"/><Relationship Id="rId13" Type="http://schemas.openxmlformats.org/officeDocument/2006/relationships/hyperlink" Target="https://www.sberbank.si/" TargetMode="External"/><Relationship Id="rId3" Type="http://schemas.openxmlformats.org/officeDocument/2006/relationships/hyperlink" Target="https://www.delavska-hranilnica.si/Index" TargetMode="External"/><Relationship Id="rId7" Type="http://schemas.openxmlformats.org/officeDocument/2006/relationships/hyperlink" Target="https://www.sparkasse.si/" TargetMode="External"/><Relationship Id="rId12" Type="http://schemas.openxmlformats.org/officeDocument/2006/relationships/hyperlink" Target="http://www.phv.si/" TargetMode="External"/><Relationship Id="rId2" Type="http://schemas.openxmlformats.org/officeDocument/2006/relationships/hyperlink" Target="https://www.addiko.si/" TargetMode="External"/><Relationship Id="rId16" Type="http://schemas.openxmlformats.org/officeDocument/2006/relationships/printerSettings" Target="../printerSettings/printerSettings2.bin"/><Relationship Id="rId1" Type="http://schemas.openxmlformats.org/officeDocument/2006/relationships/hyperlink" Target="https://www.abanka.si/" TargetMode="External"/><Relationship Id="rId6" Type="http://schemas.openxmlformats.org/officeDocument/2006/relationships/hyperlink" Target="https://intesasanpaolobank.si/" TargetMode="External"/><Relationship Id="rId11" Type="http://schemas.openxmlformats.org/officeDocument/2006/relationships/hyperlink" Target="https://www.nkbm.si/" TargetMode="External"/><Relationship Id="rId5" Type="http://schemas.openxmlformats.org/officeDocument/2006/relationships/hyperlink" Target="https://www.bksbank.si/" TargetMode="External"/><Relationship Id="rId15" Type="http://schemas.openxmlformats.org/officeDocument/2006/relationships/hyperlink" Target="https://www.unicreditbank.si/" TargetMode="External"/><Relationship Id="rId10" Type="http://schemas.openxmlformats.org/officeDocument/2006/relationships/hyperlink" Target="https://www.lon.si/" TargetMode="External"/><Relationship Id="rId4" Type="http://schemas.openxmlformats.org/officeDocument/2006/relationships/hyperlink" Target="https://nlb.si/" TargetMode="External"/><Relationship Id="rId9" Type="http://schemas.openxmlformats.org/officeDocument/2006/relationships/hyperlink" Target="https://www.gbkr.si/" TargetMode="External"/><Relationship Id="rId14" Type="http://schemas.openxmlformats.org/officeDocument/2006/relationships/hyperlink" Target="https://www.skb.s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abSelected="1" zoomScaleNormal="100" workbookViewId="0">
      <pane xSplit="3" ySplit="4" topLeftCell="D5" activePane="bottomRight" state="frozen"/>
      <selection pane="topRight" activeCell="D1" sqref="D1"/>
      <selection pane="bottomLeft" activeCell="A5" sqref="A5"/>
      <selection pane="bottomRight" activeCell="B23" sqref="B23"/>
    </sheetView>
  </sheetViews>
  <sheetFormatPr defaultRowHeight="15" x14ac:dyDescent="0.25"/>
  <cols>
    <col min="1" max="1" width="38" style="58" customWidth="1"/>
    <col min="2" max="2" width="20.7109375" style="12" customWidth="1"/>
    <col min="3" max="3" width="1.7109375" style="12" customWidth="1"/>
    <col min="4" max="4" width="12.140625" style="49" customWidth="1"/>
    <col min="5" max="7" width="11.140625" customWidth="1"/>
    <col min="8" max="8" width="11.42578125" style="49" bestFit="1" customWidth="1"/>
    <col min="9" max="9" width="20.7109375" style="49" customWidth="1"/>
    <col min="10" max="11" width="11.140625" customWidth="1"/>
    <col min="12" max="12" width="14.140625" customWidth="1"/>
    <col min="13" max="13" width="10.28515625" style="49" bestFit="1" customWidth="1"/>
    <col min="14" max="16" width="11.140625" customWidth="1"/>
    <col min="17" max="17" width="13.42578125" customWidth="1"/>
    <col min="18" max="18" width="16.28515625" customWidth="1"/>
  </cols>
  <sheetData>
    <row r="1" spans="1:19" ht="30" x14ac:dyDescent="0.25">
      <c r="A1" s="76" t="s">
        <v>88</v>
      </c>
    </row>
    <row r="2" spans="1:19" x14ac:dyDescent="0.25">
      <c r="A2" s="104" t="s">
        <v>91</v>
      </c>
    </row>
    <row r="4" spans="1:19" ht="60.75" thickBot="1" x14ac:dyDescent="0.3">
      <c r="A4" s="102" t="s">
        <v>94</v>
      </c>
      <c r="B4" s="78" t="s">
        <v>95</v>
      </c>
      <c r="C4" s="79"/>
      <c r="D4" s="80" t="s">
        <v>111</v>
      </c>
      <c r="E4" s="77" t="s">
        <v>1</v>
      </c>
      <c r="F4" s="77" t="s">
        <v>2</v>
      </c>
      <c r="G4" s="77" t="s">
        <v>3</v>
      </c>
      <c r="H4" s="80" t="s">
        <v>4</v>
      </c>
      <c r="I4" s="81" t="s">
        <v>113</v>
      </c>
      <c r="J4" s="77" t="s">
        <v>6</v>
      </c>
      <c r="K4" s="77" t="s">
        <v>7</v>
      </c>
      <c r="L4" s="77" t="s">
        <v>8</v>
      </c>
      <c r="M4" s="80" t="s">
        <v>87</v>
      </c>
      <c r="N4" s="77" t="s">
        <v>10</v>
      </c>
      <c r="O4" s="77" t="s">
        <v>11</v>
      </c>
      <c r="P4" s="77" t="s">
        <v>86</v>
      </c>
      <c r="Q4" s="77" t="s">
        <v>116</v>
      </c>
      <c r="R4" s="77" t="s">
        <v>96</v>
      </c>
    </row>
    <row r="5" spans="1:19" ht="15.75" thickBot="1" x14ac:dyDescent="0.3">
      <c r="A5" s="103" t="s">
        <v>85</v>
      </c>
      <c r="B5" s="91"/>
      <c r="C5" s="82"/>
      <c r="D5" s="83">
        <f>IF($A$2=Seznam!$A$2,Tarife!B3,IF(Lastni_izračun!$A$2=Seznam!$A$3,Tarife!B4,IF(Lastni_izračun!$A$2=Seznam!$A$4,Tarife!B5,IF(Lastni_izračun!$A$2=Seznam!$A$5,Tarife!B6))))</f>
        <v>6.5</v>
      </c>
      <c r="E5" s="83">
        <f>IF($A$2=Seznam!$A$2,Tarife!C3,IF(Lastni_izračun!$A$2=Seznam!$A$3,Tarife!C4,IF(Lastni_izračun!$A$2=Seznam!$A$4,Tarife!C5,IF(Lastni_izračun!$A$2=Seznam!$A$5,Tarife!C6))))</f>
        <v>7</v>
      </c>
      <c r="F5" s="83">
        <f>IF($A$2=Seznam!$A$2,Tarife!D3,IF(Lastni_izračun!$A$2=Seznam!$A$3,Tarife!D4,IF(Lastni_izračun!$A$2=Seznam!$A$4,Tarife!D5,IF(Lastni_izračun!$A$2=Seznam!$A$5,Tarife!D6))))</f>
        <v>6.55</v>
      </c>
      <c r="G5" s="83">
        <f>IF($A$2=Seznam!$A$2,Tarife!E3,IF(Lastni_izračun!$A$2=Seznam!$A$3,Tarife!E4,IF(Lastni_izračun!$A$2=Seznam!$A$4,Tarife!E5,IF(Lastni_izračun!$A$2=Seznam!$A$5,Tarife!E6))))</f>
        <v>12.95</v>
      </c>
      <c r="H5" s="83">
        <f>IF($A$2=Seznam!$A$2,Tarife!F3,IF(Lastni_izračun!$A$2=Seznam!$A$3,Tarife!F4,IF(Lastni_izračun!$A$2=Seznam!$A$4,Tarife!F5,IF(Lastni_izračun!$A$2=Seznam!$A$5,Tarife!F6))))</f>
        <v>8.5</v>
      </c>
      <c r="I5" s="83">
        <f>IF($A$2=Seznam!$A$2,Tarife!G3,IF(Lastni_izračun!$A$2=Seznam!$A$3,Tarife!G4,IF(Lastni_izračun!$A$2=Seznam!$A$4,Tarife!G5,IF(Lastni_izračun!$A$2=Seznam!$A$5,Tarife!G6))))</f>
        <v>6.5</v>
      </c>
      <c r="J5" s="83">
        <f>IF($A$2=Seznam!$A$2,Tarife!H3,IF(Lastni_izračun!$A$2=Seznam!$A$3,Tarife!H4,IF(Lastni_izračun!$A$2=Seznam!$A$4,Tarife!H5,IF(Lastni_izračun!$A$2=Seznam!$A$5,Tarife!H6))))</f>
        <v>6</v>
      </c>
      <c r="K5" s="83">
        <f>IF($A$2=Seznam!$A$2,Tarife!I3,IF(Lastni_izračun!$A$2=Seznam!$A$3,Tarife!I4,IF(Lastni_izračun!$A$2=Seznam!$A$4,Tarife!I5,IF(Lastni_izračun!$A$2=Seznam!$A$5,Tarife!I6))))</f>
        <v>5.5</v>
      </c>
      <c r="L5" s="83">
        <f>IF($A$2=Seznam!$A$2,Tarife!J3,IF(Lastni_izračun!$A$2=Seznam!$A$3,Tarife!J4,IF(Lastni_izračun!$A$2=Seznam!$A$4,Tarife!J5,IF(Lastni_izračun!$A$2=Seznam!$A$5,Tarife!J6))))</f>
        <v>8.25</v>
      </c>
      <c r="M5" s="83">
        <f>IF($A$2=Seznam!$A$2,Tarife!K3,IF(Lastni_izračun!$A$2=Seznam!$A$3,Tarife!K4,IF(Lastni_izračun!$A$2=Seznam!$A$4,Tarife!K5,IF(Lastni_izračun!$A$2=Seznam!$A$5,Tarife!K6))))</f>
        <v>13</v>
      </c>
      <c r="N5" s="83">
        <f>IF($A$2=Seznam!$A$2,Tarife!L3,IF(Lastni_izračun!$A$2=Seznam!$A$3,Tarife!L4,IF(Lastni_izračun!$A$2=Seznam!$A$4,Tarife!L5,IF(Lastni_izračun!$A$2=Seznam!$A$5,Tarife!L6))))</f>
        <v>10.5</v>
      </c>
      <c r="O5" s="83">
        <f>IF($A$2=Seznam!$A$2,Tarife!M3,IF(Lastni_izračun!$A$2=Seznam!$A$3,Tarife!M4,IF(Lastni_izračun!$A$2=Seznam!$A$4,Tarife!M5,IF(Lastni_izračun!$A$2=Seznam!$A$5,Tarife!M6))))</f>
        <v>5.2</v>
      </c>
      <c r="P5" s="83">
        <f>IF($A$2=Seznam!$A$2,Tarife!N3,IF(Lastni_izračun!$A$2=Seznam!$A$3,Tarife!N4,IF(Lastni_izračun!$A$2=Seznam!$A$4,Tarife!N5,IF(Lastni_izračun!$A$2=Seznam!$A$5,Tarife!N6))))</f>
        <v>12</v>
      </c>
      <c r="Q5" s="83">
        <f>IF($A$2=Seznam!$A$2,Tarife!O3,IF(Lastni_izračun!$A$2=Seznam!$A$3,Tarife!O4,IF(Lastni_izračun!$A$2=Seznam!$A$4,Tarife!O5,IF(Lastni_izračun!$A$2=Seznam!$A$5,Tarife!O6))))</f>
        <v>6.5</v>
      </c>
      <c r="R5" s="83">
        <f>IF($A$2=Seznam!$A$2,Tarife!P3,IF(Lastni_izračun!$A$2=Seznam!$A$3,Tarife!P4,IF(Lastni_izračun!$A$2=Seznam!$A$4,Tarife!P5,IF(Lastni_izračun!$A$2=Seznam!$A$5,Tarife!P6))))</f>
        <v>8</v>
      </c>
    </row>
    <row r="6" spans="1:19" ht="7.5" customHeight="1" x14ac:dyDescent="0.25">
      <c r="A6" s="90"/>
      <c r="B6" s="82"/>
      <c r="C6" s="82"/>
      <c r="D6" s="83"/>
      <c r="E6" s="84"/>
      <c r="F6" s="84"/>
      <c r="G6" s="84"/>
      <c r="H6" s="83"/>
      <c r="I6" s="83"/>
      <c r="J6" s="84"/>
      <c r="K6" s="84"/>
      <c r="L6" s="84"/>
      <c r="M6" s="83"/>
      <c r="N6" s="84"/>
      <c r="O6" s="84"/>
      <c r="P6" s="84"/>
      <c r="Q6" s="84"/>
      <c r="R6" s="84"/>
    </row>
    <row r="7" spans="1:19" ht="15.75" thickBot="1" x14ac:dyDescent="0.3">
      <c r="A7" s="87" t="s">
        <v>97</v>
      </c>
      <c r="B7" s="88"/>
      <c r="C7" s="83"/>
      <c r="D7" s="83"/>
      <c r="E7" s="83"/>
      <c r="F7" s="83"/>
      <c r="G7" s="83"/>
      <c r="H7" s="83"/>
      <c r="I7" s="83"/>
      <c r="J7" s="83"/>
      <c r="K7" s="83"/>
      <c r="L7" s="83"/>
      <c r="M7" s="83"/>
      <c r="N7" s="83"/>
      <c r="O7" s="83"/>
      <c r="P7" s="83"/>
      <c r="Q7" s="83"/>
      <c r="R7" s="83"/>
      <c r="S7" s="49"/>
    </row>
    <row r="8" spans="1:19" ht="15.75" thickBot="1" x14ac:dyDescent="0.3">
      <c r="A8" s="89" t="s">
        <v>98</v>
      </c>
      <c r="B8" s="105">
        <v>0</v>
      </c>
      <c r="C8" s="86"/>
      <c r="D8" s="83"/>
      <c r="E8" s="83"/>
      <c r="F8" s="83"/>
      <c r="G8" s="83"/>
      <c r="H8" s="83"/>
      <c r="I8" s="83"/>
      <c r="J8" s="83"/>
      <c r="K8" s="83"/>
      <c r="L8" s="83"/>
      <c r="M8" s="83"/>
      <c r="N8" s="83"/>
      <c r="O8" s="83"/>
      <c r="P8" s="83"/>
      <c r="Q8" s="83"/>
      <c r="R8" s="83"/>
      <c r="S8" s="49"/>
    </row>
    <row r="9" spans="1:19" ht="15.75" thickBot="1" x14ac:dyDescent="0.3">
      <c r="A9" s="89" t="s">
        <v>99</v>
      </c>
      <c r="B9" s="106">
        <v>0</v>
      </c>
      <c r="C9" s="86"/>
      <c r="D9" s="83">
        <f>$B$8*IF($B$9*Tarife!B8&lt;=Tarife!B9,Tarife!B9,Tarife!B8*Lastni_izračun!B9)</f>
        <v>0</v>
      </c>
      <c r="E9" s="83">
        <f>$B$8*IF($B$9*Tarife!C8&lt;=Tarife!C9,Tarife!C9,Tarife!C8*Lastni_izračun!C9)</f>
        <v>0</v>
      </c>
      <c r="F9" s="83">
        <f>$B$8*IF($B$9*Tarife!D8&lt;=Tarife!D9,Tarife!D9,Tarife!D8*Lastni_izračun!D9)</f>
        <v>0</v>
      </c>
      <c r="G9" s="83">
        <f>$B$8*IF($B$9*Tarife!E8&lt;=Tarife!E9,Tarife!E9,Tarife!E8*Lastni_izračun!E9)</f>
        <v>0</v>
      </c>
      <c r="H9" s="83">
        <f>$B$8*IF($B$9*Tarife!F8&lt;=Tarife!F9,Tarife!F9,Tarife!F8*Lastni_izračun!F9)</f>
        <v>0</v>
      </c>
      <c r="I9" s="83">
        <f>$B$8*IF($B$9*Tarife!G8&lt;=Tarife!G9,Tarife!G9,Tarife!G8*Lastni_izračun!G9)</f>
        <v>0</v>
      </c>
      <c r="J9" s="83">
        <f>$B$8*IF($B$9*Tarife!H8&lt;=Tarife!H9,Tarife!H9,Tarife!H8*Lastni_izračun!H9)</f>
        <v>0</v>
      </c>
      <c r="K9" s="83">
        <f>$B$8*IF($B$9*Tarife!I8&lt;=Tarife!I9,Tarife!I9,Tarife!I8*Lastni_izračun!I9)</f>
        <v>0</v>
      </c>
      <c r="L9" s="83">
        <f>$B$8*IF($B$9*Tarife!J8&lt;=Tarife!J9,Tarife!J9,Tarife!J8*Lastni_izračun!J9)</f>
        <v>0</v>
      </c>
      <c r="M9" s="83">
        <f>$B$8*IF($B$9*Tarife!K8&lt;=Tarife!K9,Tarife!K9,Tarife!K8*Lastni_izračun!K9)</f>
        <v>0</v>
      </c>
      <c r="N9" s="83">
        <f>$B$8*IF($B$9*Tarife!L8&lt;=Tarife!L9,Tarife!L9,Tarife!L8*Lastni_izračun!L9)</f>
        <v>0</v>
      </c>
      <c r="O9" s="83">
        <f>$B$8*IF($B$9*Tarife!M8&lt;=Tarife!M9,Tarife!M9,Tarife!M8*Lastni_izračun!M9)</f>
        <v>0</v>
      </c>
      <c r="P9" s="83">
        <f>$B$8*IF($B$9*Tarife!N8&lt;=Tarife!N9,Tarife!N9,Tarife!N8*Lastni_izračun!N9)</f>
        <v>0</v>
      </c>
      <c r="Q9" s="83">
        <f>$B$8*IF($B$9*Tarife!O8&lt;=Tarife!O9,Tarife!O9,Tarife!O8*Lastni_izračun!O9)</f>
        <v>0</v>
      </c>
      <c r="R9" s="83">
        <f>$B$8*IF($B$9*Tarife!P8&lt;=Tarife!P9,Tarife!P9,Tarife!P8*Lastni_izračun!P9)</f>
        <v>0</v>
      </c>
      <c r="S9" s="49"/>
    </row>
    <row r="10" spans="1:19" ht="7.5" customHeight="1" thickBot="1" x14ac:dyDescent="0.3">
      <c r="A10" s="92"/>
      <c r="B10" s="93"/>
      <c r="C10" s="83"/>
      <c r="D10" s="83"/>
      <c r="E10" s="83"/>
      <c r="F10" s="83"/>
      <c r="G10" s="83"/>
      <c r="H10" s="83"/>
      <c r="I10" s="83"/>
      <c r="J10" s="83"/>
      <c r="K10" s="83"/>
      <c r="L10" s="83"/>
      <c r="M10" s="83"/>
      <c r="N10" s="83"/>
      <c r="O10" s="83"/>
      <c r="P10" s="83"/>
      <c r="Q10" s="83"/>
      <c r="R10" s="83"/>
      <c r="S10" s="49"/>
    </row>
    <row r="11" spans="1:19" ht="15.75" thickBot="1" x14ac:dyDescent="0.3">
      <c r="A11" s="95" t="s">
        <v>100</v>
      </c>
      <c r="B11" s="107">
        <v>0</v>
      </c>
      <c r="C11" s="91"/>
      <c r="D11" s="83">
        <f>$B$11*Tarife!B11</f>
        <v>0</v>
      </c>
      <c r="E11" s="83">
        <f>$B$11*Tarife!C11</f>
        <v>0</v>
      </c>
      <c r="F11" s="83">
        <f>$B$11*Tarife!D11</f>
        <v>0</v>
      </c>
      <c r="G11" s="83">
        <f>$B$11*Tarife!E11</f>
        <v>0</v>
      </c>
      <c r="H11" s="83">
        <f>$B$11*Tarife!F11</f>
        <v>0</v>
      </c>
      <c r="I11" s="83">
        <f>$B$11*Tarife!G11</f>
        <v>0</v>
      </c>
      <c r="J11" s="83">
        <f>$B$11*Tarife!H11</f>
        <v>0</v>
      </c>
      <c r="K11" s="83">
        <f>$B$11*Tarife!I11</f>
        <v>0</v>
      </c>
      <c r="L11" s="83">
        <f>$B$11*Tarife!J11</f>
        <v>0</v>
      </c>
      <c r="M11" s="83">
        <f>$B$11*Tarife!K11</f>
        <v>0</v>
      </c>
      <c r="N11" s="83">
        <f>$B$11*Tarife!L11</f>
        <v>0</v>
      </c>
      <c r="O11" s="83">
        <f>$B$11*Tarife!M11</f>
        <v>0</v>
      </c>
      <c r="P11" s="83">
        <f>$B$11*Tarife!N11</f>
        <v>0</v>
      </c>
      <c r="Q11" s="83">
        <f>$B$11*Tarife!O11</f>
        <v>0</v>
      </c>
      <c r="R11" s="83">
        <f>$B$11*Tarife!P11</f>
        <v>0</v>
      </c>
    </row>
    <row r="12" spans="1:19" ht="7.5" customHeight="1" thickBot="1" x14ac:dyDescent="0.3">
      <c r="A12" s="92"/>
      <c r="B12" s="96"/>
      <c r="C12" s="82"/>
      <c r="D12" s="83"/>
      <c r="E12" s="83"/>
      <c r="F12" s="83"/>
      <c r="G12" s="83"/>
      <c r="H12" s="83"/>
      <c r="I12" s="83"/>
      <c r="J12" s="83"/>
      <c r="K12" s="83"/>
      <c r="L12" s="83"/>
      <c r="M12" s="83"/>
      <c r="N12" s="83"/>
      <c r="O12" s="83"/>
      <c r="P12" s="83"/>
      <c r="Q12" s="83"/>
      <c r="R12" s="83"/>
    </row>
    <row r="13" spans="1:19" ht="45.75" thickBot="1" x14ac:dyDescent="0.3">
      <c r="A13" s="95" t="s">
        <v>101</v>
      </c>
      <c r="B13" s="107">
        <v>0</v>
      </c>
      <c r="C13" s="91"/>
      <c r="D13" s="83">
        <f>$B$13*IF($A$2=Seznam!$A$2,Tarife!B13,IF(Lastni_izračun!$A$2=Seznam!$A$3,Tarife!B13,IF(Lastni_izračun!$A$2=Seznam!$A$4,Tarife!B14,IF(Lastni_izračun!$A$2=Seznam!$A$5,Tarife!B13))))</f>
        <v>0</v>
      </c>
      <c r="E13" s="83">
        <f>$B$13*IF($A$2=Seznam!$A$2,Tarife!C13,IF(Lastni_izračun!$A$2=Seznam!$A$3,Tarife!C13,IF(Lastni_izračun!$A$2=Seznam!$A$4,Tarife!C14,IF(Lastni_izračun!$A$2=Seznam!$A$5,Tarife!C13))))</f>
        <v>0</v>
      </c>
      <c r="F13" s="83">
        <f>$B$13*IF($A$2=Seznam!$A$2,Tarife!D13,IF(Lastni_izračun!$A$2=Seznam!$A$3,Tarife!D13,IF(Lastni_izračun!$A$2=Seznam!$A$4,Tarife!D14,IF(Lastni_izračun!$A$2=Seznam!$A$5,Tarife!D13))))</f>
        <v>0</v>
      </c>
      <c r="G13" s="83">
        <f>$B$13*IF($A$2=Seznam!$A$2,Tarife!E13,IF(Lastni_izračun!$A$2=Seznam!$A$3,Tarife!E13,IF(Lastni_izračun!$A$2=Seznam!$A$4,Tarife!E14,IF(Lastni_izračun!$A$2=Seznam!$A$5,Tarife!E13))))</f>
        <v>0</v>
      </c>
      <c r="H13" s="83">
        <f>$B$13*IF($A$2=Seznam!$A$2,Tarife!F13,IF(Lastni_izračun!$A$2=Seznam!$A$3,Tarife!F13,IF(Lastni_izračun!$A$2=Seznam!$A$4,Tarife!F14,IF(Lastni_izračun!$A$2=Seznam!$A$5,Tarife!F13))))</f>
        <v>0</v>
      </c>
      <c r="I13" s="83">
        <f>$B$13*IF($A$2=Seznam!$A$2,Tarife!G13,IF(Lastni_izračun!$A$2=Seznam!$A$3,Tarife!G13,IF(Lastni_izračun!$A$2=Seznam!$A$4,Tarife!G14,IF(Lastni_izračun!$A$2=Seznam!$A$5,Tarife!G13))))</f>
        <v>0</v>
      </c>
      <c r="J13" s="83">
        <f>$B$13*IF($A$2=Seznam!$A$2,Tarife!H13,IF(Lastni_izračun!$A$2=Seznam!$A$3,Tarife!H13,IF(Lastni_izračun!$A$2=Seznam!$A$4,Tarife!H14,IF(Lastni_izračun!$A$2=Seznam!$A$5,Tarife!H13))))</f>
        <v>0</v>
      </c>
      <c r="K13" s="83">
        <f>$B$13*IF($A$2=Seznam!$A$2,Tarife!I13,IF(Lastni_izračun!$A$2=Seznam!$A$3,Tarife!I13,IF(Lastni_izračun!$A$2=Seznam!$A$4,Tarife!I14,IF(Lastni_izračun!$A$2=Seznam!$A$5,Tarife!I13))))</f>
        <v>0</v>
      </c>
      <c r="L13" s="83">
        <f>$B$13*IF($A$2=Seznam!$A$2,Tarife!J13,IF(Lastni_izračun!$A$2=Seznam!$A$3,Tarife!J13,IF(Lastni_izračun!$A$2=Seznam!$A$4,Tarife!J14,IF(Lastni_izračun!$A$2=Seznam!$A$5,Tarife!J13))))</f>
        <v>0</v>
      </c>
      <c r="M13" s="83">
        <f>$B$13*IF($A$2=Seznam!$A$2,Tarife!K13,IF(Lastni_izračun!$A$2=Seznam!$A$3,Tarife!K13,IF(Lastni_izračun!$A$2=Seznam!$A$4,Tarife!K14,IF(Lastni_izračun!$A$2=Seznam!$A$5,Tarife!K13))))</f>
        <v>0</v>
      </c>
      <c r="N13" s="83">
        <f>$B$13*IF($A$2=Seznam!$A$2,Tarife!L13,IF(Lastni_izračun!$A$2=Seznam!$A$3,Tarife!L13,IF(Lastni_izračun!$A$2=Seznam!$A$4,Tarife!L14,IF(Lastni_izračun!$A$2=Seznam!$A$5,Tarife!L13))))</f>
        <v>0</v>
      </c>
      <c r="O13" s="83">
        <f>$B$13*IF($A$2=Seznam!$A$2,Tarife!M13,IF(Lastni_izračun!$A$2=Seznam!$A$3,Tarife!M13,IF(Lastni_izračun!$A$2=Seznam!$A$4,Tarife!M14,IF(Lastni_izračun!$A$2=Seznam!$A$5,Tarife!M13))))</f>
        <v>0</v>
      </c>
      <c r="P13" s="83">
        <f>$B$13*IF($A$2=Seznam!$A$2,Tarife!N13,IF(Lastni_izračun!$A$2=Seznam!$A$3,Tarife!N13,IF(Lastni_izračun!$A$2=Seznam!$A$4,Tarife!N14,IF(Lastni_izračun!$A$2=Seznam!$A$5,Tarife!N13))))</f>
        <v>0</v>
      </c>
      <c r="Q13" s="83">
        <f>$B$13*IF($A$2=Seznam!$A$2,Tarife!O13,IF(Lastni_izračun!$A$2=Seznam!$A$3,Tarife!O13,IF(Lastni_izračun!$A$2=Seznam!$A$4,Tarife!O14,IF(Lastni_izračun!$A$2=Seznam!$A$5,Tarife!O13))))</f>
        <v>0</v>
      </c>
      <c r="R13" s="83">
        <f>$B$13*IF($A$2=Seznam!$A$2,Tarife!P13,IF(Lastni_izračun!$A$2=Seznam!$A$3,Tarife!P13,IF(Lastni_izračun!$A$2=Seznam!$A$4,Tarife!P14,IF(Lastni_izračun!$A$2=Seznam!$A$5,Tarife!P13))))</f>
        <v>0</v>
      </c>
    </row>
    <row r="14" spans="1:19" ht="7.5" customHeight="1" thickBot="1" x14ac:dyDescent="0.3">
      <c r="A14" s="92"/>
      <c r="B14" s="96"/>
      <c r="C14" s="82"/>
      <c r="D14" s="83"/>
      <c r="E14" s="83"/>
      <c r="F14" s="83"/>
      <c r="G14" s="83"/>
      <c r="H14" s="83"/>
      <c r="I14" s="83"/>
      <c r="J14" s="83"/>
      <c r="K14" s="83"/>
      <c r="L14" s="83"/>
      <c r="M14" s="83"/>
      <c r="N14" s="83"/>
      <c r="O14" s="83"/>
      <c r="P14" s="83"/>
      <c r="Q14" s="83"/>
      <c r="R14" s="83"/>
    </row>
    <row r="15" spans="1:19" ht="15.75" thickBot="1" x14ac:dyDescent="0.3">
      <c r="A15" s="95" t="s">
        <v>102</v>
      </c>
      <c r="B15" s="108" t="s">
        <v>92</v>
      </c>
      <c r="C15" s="91"/>
      <c r="D15" s="83"/>
      <c r="E15" s="83"/>
      <c r="F15" s="83"/>
      <c r="G15" s="83"/>
      <c r="H15" s="83"/>
      <c r="I15" s="83"/>
      <c r="J15" s="83"/>
      <c r="K15" s="83"/>
      <c r="L15" s="83"/>
      <c r="M15" s="83"/>
      <c r="N15" s="83"/>
      <c r="O15" s="83"/>
      <c r="P15" s="83"/>
      <c r="Q15" s="83"/>
      <c r="R15" s="83"/>
    </row>
    <row r="16" spans="1:19" x14ac:dyDescent="0.25">
      <c r="A16" s="101" t="s">
        <v>84</v>
      </c>
      <c r="B16" s="94"/>
      <c r="C16" s="82"/>
      <c r="D16" s="83">
        <f>IF($B$15=Seznam!$C$1,Tarife!B16,0)</f>
        <v>30</v>
      </c>
      <c r="E16" s="83">
        <f>IF($B$15=Seznam!$C$1,Tarife!C16,0)</f>
        <v>27.5</v>
      </c>
      <c r="F16" s="83">
        <f>IF($B$15=Seznam!$C$1,Tarife!D16,0)</f>
        <v>0</v>
      </c>
      <c r="G16" s="83">
        <f>IF($B$15=Seznam!$C$1,Tarife!E16,0)</f>
        <v>28</v>
      </c>
      <c r="H16" s="83">
        <f>IF($B$15=Seznam!$C$1,Tarife!F16,0)</f>
        <v>20</v>
      </c>
      <c r="I16" s="83">
        <f>IF($B$15=Seznam!$C$1,Tarife!G16,0)</f>
        <v>5</v>
      </c>
      <c r="J16" s="83">
        <f>IF($B$15=Seznam!$C$1,Tarife!H16,0)</f>
        <v>19</v>
      </c>
      <c r="K16" s="83">
        <f>IF($B$15=Seznam!$C$1,Tarife!I16,0)</f>
        <v>33.67</v>
      </c>
      <c r="L16" s="83">
        <f>IF($B$15=Seznam!$C$1,Tarife!J16,0)</f>
        <v>18.75</v>
      </c>
      <c r="M16" s="83">
        <f>IF($B$15=Seznam!$C$1,Tarife!K16,0)</f>
        <v>30</v>
      </c>
      <c r="N16" s="83">
        <f>IF($B$15=Seznam!$C$1,Tarife!L16,0)</f>
        <v>21.8</v>
      </c>
      <c r="O16" s="83">
        <f>IF($B$15=Seznam!$C$1,Tarife!M16,0)</f>
        <v>0</v>
      </c>
      <c r="P16" s="83">
        <f>IF($B$15=Seznam!$C$1,Tarife!N16,0)</f>
        <v>40</v>
      </c>
      <c r="Q16" s="83">
        <f>IF($B$15=Seznam!$C$1,Tarife!O16,0)</f>
        <v>27</v>
      </c>
      <c r="R16" s="83">
        <f>IF($B$15=Seznam!$C$1,Tarife!P16,0)</f>
        <v>33</v>
      </c>
    </row>
    <row r="17" spans="1:18" x14ac:dyDescent="0.25">
      <c r="A17" s="85" t="s">
        <v>40</v>
      </c>
      <c r="B17" s="82"/>
      <c r="C17" s="82"/>
      <c r="D17" s="83">
        <f>IF($B$15=Seznam!$C$1,IF(Lastni_izračun!$A$2=Seznam!$A$2,Tarife!B18,IF(Lastni_izračun!$A$2=Seznam!$A$3,Tarife!B18,IF(Lastni_izračun!$A$2=Seznam!$A$4,Tarife!B19,IF(Lastni_izračun!$A$2=Seznam!$A$5,Tarife!B18)))),0)</f>
        <v>5</v>
      </c>
      <c r="E17" s="83">
        <f>IF($B$15=Seznam!$C$1,IF(Lastni_izračun!$A$2=Seznam!$A$2,Tarife!C18,IF(Lastni_izračun!$A$2=Seznam!$A$3,Tarife!C18,IF(Lastni_izračun!$A$2=Seznam!$A$4,Tarife!C19,IF(Lastni_izračun!$A$2=Seznam!$A$5,Tarife!C18)))),0)</f>
        <v>2.2000000000000002</v>
      </c>
      <c r="F17" s="83">
        <f>IF($B$15=Seznam!$C$1,IF(Lastni_izračun!$A$2=Seznam!$A$2,Tarife!D18,IF(Lastni_izračun!$A$2=Seznam!$A$3,Tarife!D18,IF(Lastni_izračun!$A$2=Seznam!$A$4,Tarife!D19,IF(Lastni_izračun!$A$2=Seznam!$A$5,Tarife!D18)))),0)</f>
        <v>5.0999999999999996</v>
      </c>
      <c r="G17" s="83">
        <f>IF($B$15=Seznam!$C$1,IF(Lastni_izračun!$A$2=Seznam!$A$2,Tarife!E18,IF(Lastni_izračun!$A$2=Seznam!$A$3,Tarife!E18,IF(Lastni_izračun!$A$2=Seznam!$A$4,Tarife!E19,IF(Lastni_izračun!$A$2=Seznam!$A$5,Tarife!E18)))),0)</f>
        <v>6.8</v>
      </c>
      <c r="H17" s="83">
        <f>IF($B$15=Seznam!$C$1,IF(Lastni_izračun!$A$2=Seznam!$A$2,Tarife!F18,IF(Lastni_izračun!$A$2=Seznam!$A$3,Tarife!F18,IF(Lastni_izračun!$A$2=Seznam!$A$4,Tarife!F19,IF(Lastni_izračun!$A$2=Seznam!$A$5,Tarife!F18)))),0)</f>
        <v>4.5</v>
      </c>
      <c r="I17" s="83">
        <f>IF($B$15=Seznam!$C$1,IF(Lastni_izračun!$A$2=Seznam!$A$2,Tarife!G18,IF(Lastni_izračun!$A$2=Seznam!$A$3,Tarife!G18,IF(Lastni_izračun!$A$2=Seznam!$A$4,Tarife!G19,IF(Lastni_izračun!$A$2=Seznam!$A$5,Tarife!G18)))),0)</f>
        <v>2.2000000000000002</v>
      </c>
      <c r="J17" s="83">
        <f>IF($B$15=Seznam!$C$1,IF(Lastni_izračun!$A$2=Seznam!$A$2,Tarife!H18,IF(Lastni_izračun!$A$2=Seznam!$A$3,Tarife!H18,IF(Lastni_izračun!$A$2=Seznam!$A$4,Tarife!H19,IF(Lastni_izračun!$A$2=Seznam!$A$5,Tarife!H18)))),0)</f>
        <v>1.7</v>
      </c>
      <c r="K17" s="83">
        <f>IF($B$15=Seznam!$C$1,IF(Lastni_izračun!$A$2=Seznam!$A$2,Tarife!I18,IF(Lastni_izračun!$A$2=Seznam!$A$3,Tarife!I18,IF(Lastni_izračun!$A$2=Seznam!$A$4,Tarife!I19,IF(Lastni_izračun!$A$2=Seznam!$A$5,Tarife!I18)))),0)</f>
        <v>6</v>
      </c>
      <c r="L17" s="83">
        <f>IF($B$15=Seznam!$C$1,IF(Lastni_izračun!$A$2=Seznam!$A$2,Tarife!J18,IF(Lastni_izračun!$A$2=Seznam!$A$3,Tarife!J18,IF(Lastni_izračun!$A$2=Seznam!$A$4,Tarife!J19,IF(Lastni_izračun!$A$2=Seznam!$A$5,Tarife!J18)))),0)</f>
        <v>2.8</v>
      </c>
      <c r="M17" s="83">
        <f>IF($B$15=Seznam!$C$1,IF(Lastni_izračun!$A$2=Seznam!$A$2,Tarife!K18,IF(Lastni_izračun!$A$2=Seznam!$A$3,Tarife!K18,IF(Lastni_izračun!$A$2=Seznam!$A$4,Tarife!K19,IF(Lastni_izračun!$A$2=Seznam!$A$5,Tarife!K18)))),0)</f>
        <v>5</v>
      </c>
      <c r="N17" s="83">
        <f>IF($B$15=Seznam!$C$1,IF(Lastni_izračun!$A$2=Seznam!$A$2,Tarife!L18,IF(Lastni_izračun!$A$2=Seznam!$A$3,Tarife!L18,IF(Lastni_izračun!$A$2=Seznam!$A$4,Tarife!L19,IF(Lastni_izračun!$A$2=Seznam!$A$5,Tarife!L18)))),0)</f>
        <v>5.9</v>
      </c>
      <c r="O17" s="83">
        <f>IF($B$15=Seznam!$C$1,IF(Lastni_izračun!$A$2=Seznam!$A$2,Tarife!M18,IF(Lastni_izračun!$A$2=Seznam!$A$3,Tarife!M18,IF(Lastni_izračun!$A$2=Seznam!$A$4,Tarife!M19,IF(Lastni_izračun!$A$2=Seznam!$A$5,Tarife!M18)))),0)</f>
        <v>3.5</v>
      </c>
      <c r="P17" s="83">
        <f>IF($B$15=Seznam!$C$1,IF(Lastni_izračun!$A$2=Seznam!$A$2,Tarife!N18,IF(Lastni_izračun!$A$2=Seznam!$A$3,Tarife!N18,IF(Lastni_izračun!$A$2=Seznam!$A$4,Tarife!N19,IF(Lastni_izračun!$A$2=Seznam!$A$5,Tarife!N18)))),0)</f>
        <v>10</v>
      </c>
      <c r="Q17" s="83">
        <f>IF($B$15=Seznam!$C$1,IF(Lastni_izračun!$A$2=Seznam!$A$2,Tarife!O18,IF(Lastni_izračun!$A$2=Seznam!$A$3,Tarife!O18,IF(Lastni_izračun!$A$2=Seznam!$A$4,Tarife!O19,IF(Lastni_izračun!$A$2=Seznam!$A$5,Tarife!O18)))),0)</f>
        <v>10</v>
      </c>
      <c r="R17" s="83">
        <f>IF($B$15=Seznam!$C$1,IF(Lastni_izračun!$A$2=Seznam!$A$2,Tarife!P18,IF(Lastni_izračun!$A$2=Seznam!$A$3,Tarife!P18,IF(Lastni_izračun!$A$2=Seznam!$A$4,Tarife!P19,IF(Lastni_izračun!$A$2=Seznam!$A$5,Tarife!P18)))),0)</f>
        <v>0</v>
      </c>
    </row>
    <row r="18" spans="1:18" ht="29.25" customHeight="1" x14ac:dyDescent="0.25">
      <c r="A18" s="85" t="s">
        <v>83</v>
      </c>
      <c r="B18" s="82"/>
      <c r="C18" s="82"/>
      <c r="D18" s="83">
        <f>IF($B$15=Seznam!$C$1,Tarife!B21,0)</f>
        <v>0</v>
      </c>
      <c r="E18" s="83">
        <f>IF($B$15=Seznam!$C$1,Tarife!C21,0)</f>
        <v>0</v>
      </c>
      <c r="F18" s="83">
        <f>IF($B$15=Seznam!$C$1,Tarife!D21,0)</f>
        <v>10.95</v>
      </c>
      <c r="G18" s="83">
        <f>IF($B$15=Seznam!$C$1,Tarife!E21,0)</f>
        <v>0</v>
      </c>
      <c r="H18" s="83">
        <f>IF($B$15=Seznam!$C$1,Tarife!F21,0)</f>
        <v>0</v>
      </c>
      <c r="I18" s="83">
        <f>IF($B$15=Seznam!$C$1,Tarife!G21,0)</f>
        <v>0</v>
      </c>
      <c r="J18" s="83">
        <f>IF($B$15=Seznam!$C$1,Tarife!H21,0)</f>
        <v>14</v>
      </c>
      <c r="K18" s="83">
        <f>IF($B$15=Seznam!$C$1,Tarife!I21,0)</f>
        <v>17.5</v>
      </c>
      <c r="L18" s="83">
        <f>IF($B$15=Seznam!$C$1,Tarife!J21,0)</f>
        <v>0</v>
      </c>
      <c r="M18" s="83">
        <f>IF($B$15=Seznam!$C$1,Tarife!K21,0)</f>
        <v>70</v>
      </c>
      <c r="N18" s="83">
        <f>IF($B$15=Seznam!$C$1,Tarife!L21,0)</f>
        <v>65.599999999999994</v>
      </c>
      <c r="O18" s="83">
        <f>IF($B$15=Seznam!$C$1,Tarife!M21,0)</f>
        <v>0</v>
      </c>
      <c r="P18" s="83">
        <f>IF($B$15=Seznam!$C$1,Tarife!N21,0)</f>
        <v>15</v>
      </c>
      <c r="Q18" s="83">
        <f>IF($B$15=Seznam!$C$1,Tarife!O21,0)</f>
        <v>0</v>
      </c>
      <c r="R18" s="83">
        <f>IF($B$15=Seznam!$C$1,Tarife!P21,0)</f>
        <v>9</v>
      </c>
    </row>
    <row r="19" spans="1:18" ht="7.5" customHeight="1" thickBot="1" x14ac:dyDescent="0.3">
      <c r="A19" s="99"/>
      <c r="B19" s="82"/>
      <c r="C19" s="82"/>
      <c r="D19" s="83"/>
      <c r="E19" s="83"/>
      <c r="F19" s="83"/>
      <c r="G19" s="83"/>
      <c r="H19" s="83"/>
      <c r="I19" s="83"/>
      <c r="J19" s="83"/>
      <c r="K19" s="83"/>
      <c r="L19" s="83"/>
      <c r="M19" s="83"/>
      <c r="N19" s="83"/>
      <c r="O19" s="83"/>
      <c r="P19" s="83"/>
      <c r="Q19" s="83"/>
      <c r="R19" s="83"/>
    </row>
    <row r="20" spans="1:18" ht="23.25" customHeight="1" thickBot="1" x14ac:dyDescent="0.3">
      <c r="A20" s="100" t="s">
        <v>54</v>
      </c>
      <c r="B20" s="98"/>
      <c r="C20" s="82"/>
      <c r="D20" s="83"/>
      <c r="E20" s="83"/>
      <c r="F20" s="83"/>
      <c r="G20" s="83"/>
      <c r="H20" s="83"/>
      <c r="I20" s="83"/>
      <c r="J20" s="83"/>
      <c r="K20" s="83"/>
      <c r="L20" s="83"/>
      <c r="M20" s="83"/>
      <c r="N20" s="83"/>
      <c r="O20" s="83"/>
      <c r="P20" s="83"/>
      <c r="Q20" s="83"/>
      <c r="R20" s="83"/>
    </row>
    <row r="21" spans="1:18" ht="46.5" customHeight="1" thickBot="1" x14ac:dyDescent="0.3">
      <c r="A21" s="97" t="s">
        <v>108</v>
      </c>
      <c r="B21" s="107">
        <v>0</v>
      </c>
      <c r="C21" s="91"/>
      <c r="D21" s="83">
        <f>$B$21*Tarife!B24</f>
        <v>0</v>
      </c>
      <c r="E21" s="83">
        <f>$B$21*Tarife!C24</f>
        <v>0</v>
      </c>
      <c r="F21" s="83">
        <f>$B$21*Tarife!D24</f>
        <v>0</v>
      </c>
      <c r="G21" s="83">
        <f>$B$21*Tarife!E24</f>
        <v>0</v>
      </c>
      <c r="H21" s="83">
        <f>$B$21*Tarife!F24</f>
        <v>0</v>
      </c>
      <c r="I21" s="83">
        <f>$B$21*Tarife!G24</f>
        <v>0</v>
      </c>
      <c r="J21" s="83">
        <f>$B$21*Tarife!H24</f>
        <v>0</v>
      </c>
      <c r="K21" s="83">
        <f>$B$21*Tarife!I24</f>
        <v>0</v>
      </c>
      <c r="L21" s="83">
        <f>$B$21*Tarife!J24</f>
        <v>0</v>
      </c>
      <c r="M21" s="83">
        <f>$B$21*Tarife!K24</f>
        <v>0</v>
      </c>
      <c r="N21" s="83">
        <f>$B$21*Tarife!L24</f>
        <v>0</v>
      </c>
      <c r="O21" s="83">
        <f>$B$21*Tarife!M24</f>
        <v>0</v>
      </c>
      <c r="P21" s="83">
        <f>$B$21*Tarife!N24</f>
        <v>0</v>
      </c>
      <c r="Q21" s="83">
        <f>$B$21*Tarife!O24</f>
        <v>0</v>
      </c>
      <c r="R21" s="83">
        <f>$B$21*Tarife!P24</f>
        <v>0</v>
      </c>
    </row>
    <row r="22" spans="1:18" ht="30.75" customHeight="1" thickBot="1" x14ac:dyDescent="0.3">
      <c r="A22" s="97" t="s">
        <v>109</v>
      </c>
      <c r="B22" s="107" t="s">
        <v>93</v>
      </c>
      <c r="C22" s="91"/>
      <c r="D22" s="83">
        <f>IF($B$22=Seznam!$C$1,Tarife!B26,0)</f>
        <v>0</v>
      </c>
      <c r="E22" s="83">
        <f>IF($B$22=Seznam!$C$1,Tarife!C26,0)</f>
        <v>0</v>
      </c>
      <c r="F22" s="83">
        <f>IF($B$22=Seznam!$C$1,Tarife!D26,0)</f>
        <v>0</v>
      </c>
      <c r="G22" s="83">
        <f>IF($B$22=Seznam!$C$1,Tarife!E26,0)</f>
        <v>0</v>
      </c>
      <c r="H22" s="83">
        <f>IF($B$22=Seznam!$C$1,Tarife!F26,0)</f>
        <v>0</v>
      </c>
      <c r="I22" s="83">
        <f>IF($B$22=Seznam!$C$1,Tarife!G26,0)</f>
        <v>0</v>
      </c>
      <c r="J22" s="83">
        <f>IF($B$22=Seznam!$C$1,Tarife!H26,0)</f>
        <v>0</v>
      </c>
      <c r="K22" s="83">
        <f>IF($B$22=Seznam!$C$1,Tarife!I26,0)</f>
        <v>0</v>
      </c>
      <c r="L22" s="83">
        <f>IF($B$22=Seznam!$C$1,Tarife!J26,0)</f>
        <v>0</v>
      </c>
      <c r="M22" s="83">
        <f>IF($B$22=Seznam!$C$1,Tarife!K26,0)</f>
        <v>0</v>
      </c>
      <c r="N22" s="83">
        <f>IF($B$22=Seznam!$C$1,Tarife!L26,0)</f>
        <v>0</v>
      </c>
      <c r="O22" s="83">
        <f>IF($B$22=Seznam!$C$1,Tarife!M26,0)</f>
        <v>0</v>
      </c>
      <c r="P22" s="83">
        <f>IF($B$22=Seznam!$C$1,Tarife!N26,0)</f>
        <v>0</v>
      </c>
      <c r="Q22" s="83">
        <f>IF($B$22=Seznam!$C$1,Tarife!O26,0)</f>
        <v>0</v>
      </c>
      <c r="R22" s="83">
        <f>IF($B$22=Seznam!$C$1,Tarife!P26,0)</f>
        <v>0</v>
      </c>
    </row>
    <row r="23" spans="1:18" ht="30" customHeight="1" thickBot="1" x14ac:dyDescent="0.3">
      <c r="A23" s="97" t="s">
        <v>103</v>
      </c>
      <c r="B23" s="107" t="s">
        <v>93</v>
      </c>
      <c r="C23" s="91"/>
      <c r="D23" s="83">
        <f>IF($B$23=Seznam!$C$1,Tarife!B27,0)</f>
        <v>0</v>
      </c>
      <c r="E23" s="83">
        <f>IF($B$23=Seznam!$C$1,Tarife!C27,0)</f>
        <v>0</v>
      </c>
      <c r="F23" s="83">
        <f>IF($B$23=Seznam!$C$1,Tarife!D27,0)</f>
        <v>0</v>
      </c>
      <c r="G23" s="83">
        <f>IF($B$23=Seznam!$C$1,Tarife!E27,0)</f>
        <v>0</v>
      </c>
      <c r="H23" s="83">
        <f>IF($B$23=Seznam!$C$1,Tarife!F27,0)</f>
        <v>0</v>
      </c>
      <c r="I23" s="83">
        <f>IF($B$23=Seznam!$C$1,Tarife!G27,0)</f>
        <v>0</v>
      </c>
      <c r="J23" s="83">
        <f>IF($B$23=Seznam!$C$1,Tarife!H27,0)</f>
        <v>0</v>
      </c>
      <c r="K23" s="83">
        <f>IF($B$23=Seznam!$C$1,Tarife!I27,0)</f>
        <v>0</v>
      </c>
      <c r="L23" s="83">
        <f>IF($B$23=Seznam!$C$1,Tarife!J27,0)</f>
        <v>0</v>
      </c>
      <c r="M23" s="83">
        <f>IF($B$23=Seznam!$C$1,Tarife!K27,0)</f>
        <v>0</v>
      </c>
      <c r="N23" s="83">
        <f>IF($B$23=Seznam!$C$1,Tarife!L27,0)</f>
        <v>0</v>
      </c>
      <c r="O23" s="83">
        <f>IF($B$23=Seznam!$C$1,Tarife!M27,0)</f>
        <v>0</v>
      </c>
      <c r="P23" s="83">
        <f>IF($B$23=Seznam!$C$1,Tarife!N27,0)</f>
        <v>0</v>
      </c>
      <c r="Q23" s="83">
        <f>IF($B$23=Seznam!$C$1,Tarife!O27,0)</f>
        <v>0</v>
      </c>
      <c r="R23" s="83">
        <f>IF($B$23=Seznam!$C$1,Tarife!P27,0)</f>
        <v>0</v>
      </c>
    </row>
    <row r="24" spans="1:18" x14ac:dyDescent="0.25">
      <c r="E24" s="49"/>
    </row>
    <row r="25" spans="1:18" x14ac:dyDescent="0.25">
      <c r="A25" s="70"/>
      <c r="B25" s="73" t="s">
        <v>82</v>
      </c>
      <c r="C25" s="73"/>
      <c r="D25" s="69">
        <f>D5+D9+D11+D13+D17+D21+D22/12+D23</f>
        <v>11.5</v>
      </c>
      <c r="E25" s="69">
        <f t="shared" ref="E25:R25" si="0">E5+E9+E11+E13+E17+E21+E22/12+E23</f>
        <v>9.1999999999999993</v>
      </c>
      <c r="F25" s="69">
        <f t="shared" si="0"/>
        <v>11.649999999999999</v>
      </c>
      <c r="G25" s="69">
        <f t="shared" si="0"/>
        <v>19.75</v>
      </c>
      <c r="H25" s="69">
        <f t="shared" si="0"/>
        <v>13</v>
      </c>
      <c r="I25" s="69">
        <f t="shared" si="0"/>
        <v>8.6999999999999993</v>
      </c>
      <c r="J25" s="69">
        <f t="shared" si="0"/>
        <v>7.7</v>
      </c>
      <c r="K25" s="69">
        <f t="shared" si="0"/>
        <v>11.5</v>
      </c>
      <c r="L25" s="69">
        <f t="shared" si="0"/>
        <v>11.05</v>
      </c>
      <c r="M25" s="69">
        <f t="shared" si="0"/>
        <v>18</v>
      </c>
      <c r="N25" s="69">
        <f t="shared" si="0"/>
        <v>16.399999999999999</v>
      </c>
      <c r="O25" s="69">
        <f t="shared" si="0"/>
        <v>8.6999999999999993</v>
      </c>
      <c r="P25" s="69">
        <f t="shared" si="0"/>
        <v>22</v>
      </c>
      <c r="Q25" s="69">
        <f t="shared" si="0"/>
        <v>16.5</v>
      </c>
      <c r="R25" s="69">
        <f t="shared" si="0"/>
        <v>8</v>
      </c>
    </row>
    <row r="26" spans="1:18" x14ac:dyDescent="0.25">
      <c r="A26" s="114" t="s">
        <v>110</v>
      </c>
      <c r="B26" s="114"/>
      <c r="C26" s="71"/>
      <c r="D26" s="69"/>
      <c r="E26" s="69"/>
      <c r="F26" s="69"/>
      <c r="G26" s="69"/>
      <c r="H26" s="69"/>
      <c r="I26" s="69"/>
      <c r="J26" s="69"/>
      <c r="K26" s="69"/>
      <c r="L26" s="69"/>
      <c r="M26" s="69"/>
      <c r="N26" s="69"/>
      <c r="O26" s="69"/>
      <c r="P26" s="69"/>
      <c r="Q26" s="69"/>
      <c r="R26" s="69"/>
    </row>
    <row r="27" spans="1:18" x14ac:dyDescent="0.25">
      <c r="A27" s="70"/>
      <c r="B27" s="73" t="s">
        <v>104</v>
      </c>
      <c r="C27" s="73"/>
      <c r="D27" s="69">
        <f>D25*12</f>
        <v>138</v>
      </c>
      <c r="E27" s="69">
        <f t="shared" ref="E27:R27" si="1">E25*12</f>
        <v>110.39999999999999</v>
      </c>
      <c r="F27" s="69">
        <f t="shared" si="1"/>
        <v>139.79999999999998</v>
      </c>
      <c r="G27" s="69">
        <f t="shared" si="1"/>
        <v>237</v>
      </c>
      <c r="H27" s="69">
        <f t="shared" si="1"/>
        <v>156</v>
      </c>
      <c r="I27" s="69">
        <f t="shared" si="1"/>
        <v>104.39999999999999</v>
      </c>
      <c r="J27" s="69">
        <f t="shared" si="1"/>
        <v>92.4</v>
      </c>
      <c r="K27" s="69">
        <f t="shared" si="1"/>
        <v>138</v>
      </c>
      <c r="L27" s="69">
        <f t="shared" si="1"/>
        <v>132.60000000000002</v>
      </c>
      <c r="M27" s="69">
        <f t="shared" si="1"/>
        <v>216</v>
      </c>
      <c r="N27" s="69">
        <f t="shared" si="1"/>
        <v>196.79999999999998</v>
      </c>
      <c r="O27" s="69">
        <f t="shared" si="1"/>
        <v>104.39999999999999</v>
      </c>
      <c r="P27" s="69">
        <f t="shared" si="1"/>
        <v>264</v>
      </c>
      <c r="Q27" s="69">
        <f t="shared" si="1"/>
        <v>198</v>
      </c>
      <c r="R27" s="69">
        <f t="shared" si="1"/>
        <v>96</v>
      </c>
    </row>
    <row r="28" spans="1:18" x14ac:dyDescent="0.25">
      <c r="A28" s="70"/>
      <c r="B28" s="73"/>
      <c r="C28" s="73"/>
      <c r="D28" s="69"/>
      <c r="E28" s="69"/>
      <c r="F28" s="69"/>
      <c r="G28" s="69"/>
      <c r="H28" s="69"/>
      <c r="I28" s="69"/>
      <c r="J28" s="69"/>
      <c r="K28" s="69"/>
      <c r="L28" s="69"/>
      <c r="M28" s="69"/>
      <c r="N28" s="69"/>
      <c r="O28" s="69"/>
      <c r="P28" s="69"/>
      <c r="Q28" s="69"/>
      <c r="R28" s="69"/>
    </row>
    <row r="29" spans="1:18" x14ac:dyDescent="0.25">
      <c r="A29" s="70"/>
      <c r="B29" s="73" t="s">
        <v>105</v>
      </c>
      <c r="C29" s="73"/>
      <c r="D29" s="49">
        <f>D16+D18</f>
        <v>30</v>
      </c>
      <c r="E29" s="49">
        <f t="shared" ref="E29:R29" si="2">E16+E18</f>
        <v>27.5</v>
      </c>
      <c r="F29" s="49">
        <f t="shared" si="2"/>
        <v>10.95</v>
      </c>
      <c r="G29" s="49">
        <f t="shared" si="2"/>
        <v>28</v>
      </c>
      <c r="H29" s="49">
        <f t="shared" si="2"/>
        <v>20</v>
      </c>
      <c r="I29" s="49">
        <f t="shared" si="2"/>
        <v>5</v>
      </c>
      <c r="J29" s="49">
        <f t="shared" si="2"/>
        <v>33</v>
      </c>
      <c r="K29" s="49">
        <f t="shared" si="2"/>
        <v>51.17</v>
      </c>
      <c r="L29" s="49">
        <f t="shared" si="2"/>
        <v>18.75</v>
      </c>
      <c r="M29" s="49">
        <f t="shared" si="2"/>
        <v>100</v>
      </c>
      <c r="N29" s="49">
        <f t="shared" si="2"/>
        <v>87.399999999999991</v>
      </c>
      <c r="O29" s="49">
        <f t="shared" si="2"/>
        <v>0</v>
      </c>
      <c r="P29" s="49">
        <f t="shared" si="2"/>
        <v>55</v>
      </c>
      <c r="Q29" s="49">
        <f t="shared" si="2"/>
        <v>27</v>
      </c>
      <c r="R29" s="49">
        <f t="shared" si="2"/>
        <v>42</v>
      </c>
    </row>
    <row r="30" spans="1:18" ht="25.5" customHeight="1" x14ac:dyDescent="0.25">
      <c r="A30" s="114" t="s">
        <v>119</v>
      </c>
      <c r="B30" s="115"/>
    </row>
    <row r="31" spans="1:18" ht="174.75" customHeight="1" x14ac:dyDescent="0.25">
      <c r="B31" s="75" t="s">
        <v>106</v>
      </c>
      <c r="C31" s="74"/>
      <c r="D31" s="61" t="s">
        <v>112</v>
      </c>
      <c r="E31" s="69"/>
      <c r="F31" s="69"/>
      <c r="G31" s="69"/>
      <c r="H31" s="69"/>
      <c r="I31" s="59" t="s">
        <v>114</v>
      </c>
      <c r="J31" s="69"/>
      <c r="K31" s="69"/>
      <c r="L31" s="59" t="s">
        <v>80</v>
      </c>
      <c r="M31" s="69"/>
      <c r="N31" s="69"/>
      <c r="O31" s="69"/>
      <c r="P31" s="69"/>
      <c r="Q31" s="59" t="s">
        <v>115</v>
      </c>
      <c r="R31" s="59" t="s">
        <v>117</v>
      </c>
    </row>
    <row r="32" spans="1:18" x14ac:dyDescent="0.25">
      <c r="A32" s="70"/>
      <c r="B32" s="71"/>
      <c r="C32" s="71"/>
      <c r="D32" s="69"/>
      <c r="E32" s="69"/>
      <c r="F32" s="69"/>
      <c r="G32" s="69"/>
      <c r="H32" s="69"/>
      <c r="I32" s="69"/>
      <c r="J32" s="69"/>
      <c r="K32" s="69"/>
      <c r="L32" s="69"/>
      <c r="M32" s="69"/>
      <c r="N32" s="69"/>
      <c r="O32" s="69"/>
      <c r="P32" s="69"/>
      <c r="Q32" s="69"/>
      <c r="R32" s="69"/>
    </row>
    <row r="33" spans="1:18" ht="14.25" customHeight="1" x14ac:dyDescent="0.25">
      <c r="A33" s="70"/>
      <c r="B33" s="71"/>
      <c r="C33" s="71"/>
      <c r="D33" s="69"/>
      <c r="E33" s="69"/>
      <c r="F33" s="69"/>
      <c r="G33" s="69"/>
      <c r="H33" s="69"/>
      <c r="I33" s="69"/>
      <c r="J33" s="69"/>
      <c r="K33" s="69"/>
      <c r="L33" s="69"/>
      <c r="M33" s="69"/>
      <c r="N33" s="69"/>
      <c r="O33" s="69"/>
      <c r="P33" s="69"/>
      <c r="Q33" s="69"/>
      <c r="R33" s="69"/>
    </row>
    <row r="34" spans="1:18" x14ac:dyDescent="0.25">
      <c r="A34" s="70"/>
    </row>
  </sheetData>
  <sheetProtection algorithmName="SHA-512" hashValue="hDXGRVXVwQIampVP7Sptx9nfg1k9nrCrNXtcTe2AHesZqMgsIC421/tiiaIzdrPE9e9nqfJRbpMztPswlxwgZg==" saltValue="x63iOzqHklXhSvdsIZIfLw==" spinCount="100000" sheet="1" objects="1" scenarios="1"/>
  <mergeCells count="2">
    <mergeCell ref="A26:B26"/>
    <mergeCell ref="A30:B30"/>
  </mergeCells>
  <conditionalFormatting sqref="D25:R25">
    <cfRule type="colorScale" priority="3">
      <colorScale>
        <cfvo type="min"/>
        <cfvo type="percentile" val="50"/>
        <cfvo type="max"/>
        <color rgb="FF00B050"/>
        <color rgb="FFFFEB84"/>
        <color rgb="FFFF0000"/>
      </colorScale>
    </cfRule>
  </conditionalFormatting>
  <conditionalFormatting sqref="D27:R27">
    <cfRule type="colorScale" priority="2">
      <colorScale>
        <cfvo type="min"/>
        <cfvo type="percentile" val="50"/>
        <cfvo type="max"/>
        <color rgb="FF92D050"/>
        <color rgb="FFFFEB84"/>
        <color rgb="FFFF0000"/>
      </colorScale>
    </cfRule>
  </conditionalFormatting>
  <conditionalFormatting sqref="D29:R29">
    <cfRule type="colorScale" priority="1">
      <colorScale>
        <cfvo type="min"/>
        <cfvo type="percentile" val="50"/>
        <cfvo type="max"/>
        <color rgb="FF92D050"/>
        <color rgb="FFFFEB84"/>
        <color rgb="FFFF0000"/>
      </colorScale>
    </cfRule>
  </conditionalFormatting>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Seznam!$A$2:$A$5</xm:f>
          </x14:formula1>
          <xm:sqref>A2</xm:sqref>
        </x14:dataValidation>
        <x14:dataValidation type="list" allowBlank="1" showInputMessage="1" showErrorMessage="1">
          <x14:formula1>
            <xm:f>Seznam!$C$1:$C$2</xm:f>
          </x14:formula1>
          <xm:sqref>B22:C23 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130" zoomScaleNormal="130" workbookViewId="0">
      <pane xSplit="1" ySplit="1" topLeftCell="B2" activePane="bottomRight" state="frozen"/>
      <selection pane="topRight" activeCell="B1" sqref="B1"/>
      <selection pane="bottomLeft" activeCell="A2" sqref="A2"/>
      <selection pane="bottomRight" activeCell="C27" sqref="C27"/>
    </sheetView>
  </sheetViews>
  <sheetFormatPr defaultRowHeight="15" x14ac:dyDescent="0.25"/>
  <cols>
    <col min="1" max="1" width="46" style="57" customWidth="1"/>
    <col min="2" max="2" width="20.7109375" style="49" customWidth="1"/>
    <col min="3" max="5" width="20.7109375" customWidth="1"/>
    <col min="6" max="6" width="20.7109375" style="49" customWidth="1"/>
    <col min="7" max="7" width="20.7109375" style="12" customWidth="1"/>
    <col min="8" max="10" width="20.7109375" customWidth="1"/>
    <col min="11" max="11" width="20.7109375" style="66" customWidth="1"/>
    <col min="12" max="16" width="20.7109375" customWidth="1"/>
  </cols>
  <sheetData>
    <row r="1" spans="1:16" s="6" customFormat="1" ht="32.25" thickBot="1" x14ac:dyDescent="0.3">
      <c r="A1" s="1"/>
      <c r="B1" s="2" t="s">
        <v>0</v>
      </c>
      <c r="C1" s="3" t="s">
        <v>1</v>
      </c>
      <c r="D1" s="4" t="s">
        <v>2</v>
      </c>
      <c r="E1" s="3" t="s">
        <v>3</v>
      </c>
      <c r="F1" s="2" t="s">
        <v>4</v>
      </c>
      <c r="G1" s="3" t="s">
        <v>5</v>
      </c>
      <c r="H1" s="4" t="s">
        <v>6</v>
      </c>
      <c r="I1" s="3" t="s">
        <v>7</v>
      </c>
      <c r="J1" s="4" t="s">
        <v>8</v>
      </c>
      <c r="K1" s="5" t="s">
        <v>9</v>
      </c>
      <c r="L1" s="3" t="s">
        <v>10</v>
      </c>
      <c r="M1" s="4" t="s">
        <v>11</v>
      </c>
      <c r="N1" s="3" t="s">
        <v>12</v>
      </c>
      <c r="O1" s="4" t="s">
        <v>13</v>
      </c>
      <c r="P1" s="3" t="s">
        <v>118</v>
      </c>
    </row>
    <row r="2" spans="1:16" s="12" customFormat="1" ht="20.100000000000001" customHeight="1" x14ac:dyDescent="0.25">
      <c r="A2" s="7" t="s">
        <v>14</v>
      </c>
      <c r="B2" s="8"/>
      <c r="C2" s="9"/>
      <c r="D2" s="10"/>
      <c r="E2" s="9"/>
      <c r="F2" s="8"/>
      <c r="G2" s="11"/>
      <c r="H2" s="10"/>
      <c r="I2" s="9"/>
      <c r="J2" s="10"/>
      <c r="K2" s="11"/>
      <c r="L2" s="9"/>
      <c r="M2" s="10"/>
      <c r="N2" s="9"/>
      <c r="O2" s="10"/>
      <c r="P2" s="9"/>
    </row>
    <row r="3" spans="1:16" ht="20.100000000000001" customHeight="1" x14ac:dyDescent="0.25">
      <c r="A3" s="13" t="s">
        <v>15</v>
      </c>
      <c r="B3" s="14">
        <v>3.5</v>
      </c>
      <c r="C3" s="15">
        <v>7</v>
      </c>
      <c r="D3" s="16">
        <v>6.55</v>
      </c>
      <c r="E3" s="15">
        <v>6</v>
      </c>
      <c r="F3" s="14">
        <v>6</v>
      </c>
      <c r="G3" s="17">
        <v>3.9</v>
      </c>
      <c r="H3" s="16">
        <v>6</v>
      </c>
      <c r="I3" s="15">
        <v>5.5</v>
      </c>
      <c r="J3" s="16">
        <v>4.3499999999999996</v>
      </c>
      <c r="K3" s="17">
        <v>6.8</v>
      </c>
      <c r="L3" s="15">
        <v>5.7</v>
      </c>
      <c r="M3" s="16">
        <v>3.5</v>
      </c>
      <c r="N3" s="15">
        <v>12</v>
      </c>
      <c r="O3" s="16">
        <v>6.5</v>
      </c>
      <c r="P3" s="15">
        <v>8</v>
      </c>
    </row>
    <row r="4" spans="1:16" ht="20.100000000000001" customHeight="1" x14ac:dyDescent="0.25">
      <c r="A4" s="13" t="s">
        <v>16</v>
      </c>
      <c r="B4" s="14">
        <v>3.5</v>
      </c>
      <c r="C4" s="15">
        <v>7</v>
      </c>
      <c r="D4" s="16">
        <v>6.55</v>
      </c>
      <c r="E4" s="15">
        <v>12.95</v>
      </c>
      <c r="F4" s="14">
        <v>6</v>
      </c>
      <c r="G4" s="17">
        <v>6.5</v>
      </c>
      <c r="H4" s="16">
        <v>6</v>
      </c>
      <c r="I4" s="15">
        <v>5.5</v>
      </c>
      <c r="J4" s="16">
        <v>4.3499999999999996</v>
      </c>
      <c r="K4" s="17">
        <v>6.8</v>
      </c>
      <c r="L4" s="15">
        <v>5.7</v>
      </c>
      <c r="M4" s="16">
        <v>5.2</v>
      </c>
      <c r="N4" s="15">
        <v>12</v>
      </c>
      <c r="O4" s="16">
        <v>6.5</v>
      </c>
      <c r="P4" s="15">
        <v>8</v>
      </c>
    </row>
    <row r="5" spans="1:16" ht="20.100000000000001" customHeight="1" x14ac:dyDescent="0.25">
      <c r="A5" s="13" t="s">
        <v>17</v>
      </c>
      <c r="B5" s="14">
        <v>6.5</v>
      </c>
      <c r="C5" s="15">
        <v>7</v>
      </c>
      <c r="D5" s="16">
        <v>6.55</v>
      </c>
      <c r="E5" s="15">
        <v>12.95</v>
      </c>
      <c r="F5" s="14">
        <v>8.5</v>
      </c>
      <c r="G5" s="17">
        <v>6.5</v>
      </c>
      <c r="H5" s="16">
        <v>6</v>
      </c>
      <c r="I5" s="15">
        <v>5.5</v>
      </c>
      <c r="J5" s="16">
        <v>8.25</v>
      </c>
      <c r="K5" s="17">
        <v>13</v>
      </c>
      <c r="L5" s="15">
        <v>10.5</v>
      </c>
      <c r="M5" s="16">
        <v>5.2</v>
      </c>
      <c r="N5" s="15">
        <v>12</v>
      </c>
      <c r="O5" s="16">
        <v>6.5</v>
      </c>
      <c r="P5" s="15">
        <v>8</v>
      </c>
    </row>
    <row r="6" spans="1:16" ht="20.100000000000001" customHeight="1" x14ac:dyDescent="0.25">
      <c r="A6" s="13" t="s">
        <v>18</v>
      </c>
      <c r="B6" s="14">
        <v>3.5</v>
      </c>
      <c r="C6" s="15">
        <v>7</v>
      </c>
      <c r="D6" s="16">
        <v>6.55</v>
      </c>
      <c r="E6" s="15">
        <v>12.95</v>
      </c>
      <c r="F6" s="14">
        <v>6</v>
      </c>
      <c r="G6" s="17">
        <v>6.5</v>
      </c>
      <c r="H6" s="16">
        <v>6</v>
      </c>
      <c r="I6" s="15">
        <v>5.5</v>
      </c>
      <c r="J6" s="16">
        <v>4.3499999999999996</v>
      </c>
      <c r="K6" s="17">
        <v>6.8</v>
      </c>
      <c r="L6" s="15">
        <v>5.7</v>
      </c>
      <c r="M6" s="16">
        <v>5.2</v>
      </c>
      <c r="N6" s="15">
        <v>12</v>
      </c>
      <c r="O6" s="16">
        <v>6.5</v>
      </c>
      <c r="P6" s="15">
        <v>8</v>
      </c>
    </row>
    <row r="7" spans="1:16" ht="20.100000000000001" customHeight="1" x14ac:dyDescent="0.25">
      <c r="A7" s="18" t="s">
        <v>19</v>
      </c>
      <c r="B7" s="19"/>
      <c r="C7" s="20"/>
      <c r="D7" s="21"/>
      <c r="E7" s="20"/>
      <c r="F7" s="19"/>
      <c r="G7" s="22"/>
      <c r="H7" s="21"/>
      <c r="I7" s="20"/>
      <c r="J7" s="21"/>
      <c r="K7" s="22"/>
      <c r="L7" s="20"/>
      <c r="M7" s="21"/>
      <c r="N7" s="20"/>
      <c r="O7" s="21"/>
      <c r="P7" s="20"/>
    </row>
    <row r="8" spans="1:16" ht="20.100000000000001" customHeight="1" x14ac:dyDescent="0.25">
      <c r="A8" s="13" t="s">
        <v>20</v>
      </c>
      <c r="B8" s="23">
        <v>3.2000000000000002E-3</v>
      </c>
      <c r="C8" s="24">
        <v>3.2000000000000002E-3</v>
      </c>
      <c r="D8" s="25">
        <v>3.3999999999999998E-3</v>
      </c>
      <c r="E8" s="26">
        <v>3.8E-3</v>
      </c>
      <c r="F8" s="23">
        <v>2.5999999999999999E-3</v>
      </c>
      <c r="G8" s="17">
        <v>0.15</v>
      </c>
      <c r="H8" s="25">
        <v>2.5000000000000001E-3</v>
      </c>
      <c r="I8" s="26">
        <v>3.0000000000000001E-3</v>
      </c>
      <c r="J8" s="25">
        <v>4.0000000000000001E-3</v>
      </c>
      <c r="K8" s="27">
        <v>3.5999999999999999E-3</v>
      </c>
      <c r="L8" s="26">
        <v>3.5000000000000001E-3</v>
      </c>
      <c r="M8" s="25">
        <v>2.5000000000000001E-3</v>
      </c>
      <c r="N8" s="26">
        <v>1.5E-3</v>
      </c>
      <c r="O8" s="25">
        <v>3.7000000000000002E-3</v>
      </c>
      <c r="P8" s="26">
        <v>3.2000000000000002E-3</v>
      </c>
    </row>
    <row r="9" spans="1:16" ht="20.100000000000001" customHeight="1" x14ac:dyDescent="0.25">
      <c r="A9" s="13" t="s">
        <v>21</v>
      </c>
      <c r="B9" s="28">
        <v>1.5</v>
      </c>
      <c r="C9" s="29">
        <v>1.65</v>
      </c>
      <c r="D9" s="30">
        <v>1.85</v>
      </c>
      <c r="E9" s="31">
        <v>2.25</v>
      </c>
      <c r="F9" s="28">
        <v>0.5</v>
      </c>
      <c r="G9" s="17">
        <v>0</v>
      </c>
      <c r="H9" s="30">
        <v>1</v>
      </c>
      <c r="I9" s="31">
        <v>0.91</v>
      </c>
      <c r="J9" s="30">
        <v>2.5</v>
      </c>
      <c r="K9" s="32">
        <v>2.2999999999999998</v>
      </c>
      <c r="L9" s="31">
        <v>2</v>
      </c>
      <c r="M9" s="30">
        <v>0</v>
      </c>
      <c r="N9" s="31">
        <v>0.6</v>
      </c>
      <c r="O9" s="30">
        <v>1.8</v>
      </c>
      <c r="P9" s="15">
        <v>0.32</v>
      </c>
    </row>
    <row r="10" spans="1:16" ht="27.75" customHeight="1" x14ac:dyDescent="0.25">
      <c r="A10" s="13" t="s">
        <v>22</v>
      </c>
      <c r="B10" s="33" t="s">
        <v>23</v>
      </c>
      <c r="C10" s="24" t="s">
        <v>24</v>
      </c>
      <c r="D10" s="25" t="s">
        <v>120</v>
      </c>
      <c r="E10" s="26" t="s">
        <v>25</v>
      </c>
      <c r="F10" s="33" t="s">
        <v>26</v>
      </c>
      <c r="G10" s="17" t="s">
        <v>27</v>
      </c>
      <c r="H10" s="25" t="s">
        <v>28</v>
      </c>
      <c r="I10" s="26" t="s">
        <v>29</v>
      </c>
      <c r="J10" s="25" t="s">
        <v>30</v>
      </c>
      <c r="K10" s="34" t="s">
        <v>31</v>
      </c>
      <c r="L10" s="26" t="s">
        <v>121</v>
      </c>
      <c r="M10" s="25" t="s">
        <v>122</v>
      </c>
      <c r="N10" s="26" t="s">
        <v>32</v>
      </c>
      <c r="O10" s="25" t="s">
        <v>33</v>
      </c>
      <c r="P10" s="26" t="s">
        <v>34</v>
      </c>
    </row>
    <row r="11" spans="1:16" ht="20.100000000000001" customHeight="1" x14ac:dyDescent="0.25">
      <c r="A11" s="18" t="s">
        <v>35</v>
      </c>
      <c r="B11" s="19">
        <v>0.12</v>
      </c>
      <c r="C11" s="35">
        <v>0.13</v>
      </c>
      <c r="D11" s="36">
        <v>0.12</v>
      </c>
      <c r="E11" s="35">
        <v>0.12</v>
      </c>
      <c r="F11" s="37">
        <v>0.1</v>
      </c>
      <c r="G11" s="22">
        <v>0</v>
      </c>
      <c r="H11" s="36">
        <v>0</v>
      </c>
      <c r="I11" s="35">
        <v>0.12</v>
      </c>
      <c r="J11" s="36">
        <v>0.11</v>
      </c>
      <c r="K11" s="38">
        <v>0.12</v>
      </c>
      <c r="L11" s="35">
        <v>0</v>
      </c>
      <c r="M11" s="36">
        <v>0</v>
      </c>
      <c r="N11" s="35">
        <v>0</v>
      </c>
      <c r="O11" s="36">
        <v>0.13</v>
      </c>
      <c r="P11" s="35">
        <v>0.05</v>
      </c>
    </row>
    <row r="12" spans="1:16" ht="27.75" customHeight="1" x14ac:dyDescent="0.25">
      <c r="A12" s="18" t="s">
        <v>36</v>
      </c>
      <c r="B12" s="19"/>
      <c r="C12" s="20"/>
      <c r="D12" s="36"/>
      <c r="E12" s="35"/>
      <c r="F12" s="19"/>
      <c r="G12" s="22"/>
      <c r="H12" s="36"/>
      <c r="I12" s="35"/>
      <c r="J12" s="36"/>
      <c r="K12" s="22"/>
      <c r="L12" s="35"/>
      <c r="M12" s="36"/>
      <c r="N12" s="35"/>
      <c r="O12" s="36"/>
      <c r="P12" s="35"/>
    </row>
    <row r="13" spans="1:16" ht="30" customHeight="1" x14ac:dyDescent="0.25">
      <c r="A13" s="39" t="s">
        <v>107</v>
      </c>
      <c r="B13" s="14">
        <v>0.75</v>
      </c>
      <c r="C13" s="15">
        <v>1</v>
      </c>
      <c r="D13" s="16">
        <v>0.98</v>
      </c>
      <c r="E13" s="15">
        <v>0.6</v>
      </c>
      <c r="F13" s="14">
        <v>0.85</v>
      </c>
      <c r="G13" s="17">
        <v>0.35</v>
      </c>
      <c r="H13" s="16">
        <v>0.45</v>
      </c>
      <c r="I13" s="15">
        <v>0.98</v>
      </c>
      <c r="J13" s="16">
        <v>0.36</v>
      </c>
      <c r="K13" s="17">
        <v>1</v>
      </c>
      <c r="L13" s="15">
        <v>0.93</v>
      </c>
      <c r="M13" s="16">
        <v>0.5</v>
      </c>
      <c r="N13" s="15">
        <v>0.92</v>
      </c>
      <c r="O13" s="16">
        <v>1</v>
      </c>
      <c r="P13" s="15">
        <v>0.9</v>
      </c>
    </row>
    <row r="14" spans="1:16" ht="30" customHeight="1" x14ac:dyDescent="0.25">
      <c r="A14" s="39" t="s">
        <v>37</v>
      </c>
      <c r="B14" s="14">
        <v>0.75</v>
      </c>
      <c r="C14" s="15">
        <v>1</v>
      </c>
      <c r="D14" s="16">
        <v>0.98</v>
      </c>
      <c r="E14" s="15">
        <v>1</v>
      </c>
      <c r="F14" s="14">
        <v>0.85</v>
      </c>
      <c r="G14" s="17">
        <v>0.5</v>
      </c>
      <c r="H14" s="16">
        <v>0.45</v>
      </c>
      <c r="I14" s="15">
        <v>0.98</v>
      </c>
      <c r="J14" s="16">
        <v>0.62</v>
      </c>
      <c r="K14" s="17">
        <v>1</v>
      </c>
      <c r="L14" s="15">
        <v>0.93</v>
      </c>
      <c r="M14" s="16">
        <v>0.5</v>
      </c>
      <c r="N14" s="15">
        <v>0.92</v>
      </c>
      <c r="O14" s="16">
        <v>1</v>
      </c>
      <c r="P14" s="15">
        <v>0.9</v>
      </c>
    </row>
    <row r="15" spans="1:16" ht="19.5" customHeight="1" x14ac:dyDescent="0.25">
      <c r="A15" s="18" t="s">
        <v>38</v>
      </c>
      <c r="B15" s="19"/>
      <c r="C15" s="20"/>
      <c r="D15" s="36"/>
      <c r="E15" s="35"/>
      <c r="F15" s="19"/>
      <c r="G15" s="22"/>
      <c r="H15" s="36"/>
      <c r="I15" s="35"/>
      <c r="J15" s="36"/>
      <c r="K15" s="22"/>
      <c r="L15" s="35"/>
      <c r="M15" s="36"/>
      <c r="N15" s="35"/>
      <c r="O15" s="36"/>
      <c r="P15" s="35"/>
    </row>
    <row r="16" spans="1:16" ht="20.100000000000001" customHeight="1" x14ac:dyDescent="0.25">
      <c r="A16" s="13" t="s">
        <v>39</v>
      </c>
      <c r="B16" s="14">
        <v>30</v>
      </c>
      <c r="C16" s="15">
        <v>27.5</v>
      </c>
      <c r="D16" s="16"/>
      <c r="E16" s="15">
        <v>28</v>
      </c>
      <c r="F16" s="14">
        <v>20</v>
      </c>
      <c r="G16" s="17">
        <v>5</v>
      </c>
      <c r="H16" s="16">
        <v>19</v>
      </c>
      <c r="I16" s="15">
        <v>33.67</v>
      </c>
      <c r="J16" s="16">
        <v>18.75</v>
      </c>
      <c r="K16" s="17">
        <v>30</v>
      </c>
      <c r="L16" s="15">
        <v>21.8</v>
      </c>
      <c r="M16" s="16">
        <v>0</v>
      </c>
      <c r="N16" s="15">
        <v>40</v>
      </c>
      <c r="O16" s="16">
        <v>27</v>
      </c>
      <c r="P16" s="15">
        <v>33</v>
      </c>
    </row>
    <row r="17" spans="1:17" ht="20.100000000000001" customHeight="1" x14ac:dyDescent="0.25">
      <c r="A17" s="13" t="s">
        <v>40</v>
      </c>
      <c r="B17" s="17"/>
      <c r="C17" s="17"/>
      <c r="D17" s="16"/>
      <c r="E17" s="15"/>
      <c r="F17" s="17"/>
      <c r="G17" s="17"/>
      <c r="H17" s="16"/>
      <c r="I17" s="15"/>
      <c r="J17" s="16"/>
      <c r="K17" s="17"/>
      <c r="L17" s="15"/>
      <c r="M17" s="16"/>
      <c r="N17" s="15"/>
      <c r="O17" s="16"/>
      <c r="P17" s="15"/>
    </row>
    <row r="18" spans="1:17" ht="27.75" customHeight="1" x14ac:dyDescent="0.25">
      <c r="A18" s="40" t="s">
        <v>41</v>
      </c>
      <c r="B18" s="14">
        <v>4</v>
      </c>
      <c r="C18" s="15">
        <v>2.2000000000000002</v>
      </c>
      <c r="D18" s="16">
        <v>5.0999999999999996</v>
      </c>
      <c r="E18" s="15">
        <v>6.8</v>
      </c>
      <c r="F18" s="14">
        <v>2.2000000000000002</v>
      </c>
      <c r="G18" s="17">
        <v>1.3</v>
      </c>
      <c r="H18" s="16">
        <v>1.7</v>
      </c>
      <c r="I18" s="15">
        <v>6</v>
      </c>
      <c r="J18" s="16">
        <v>1.45</v>
      </c>
      <c r="K18" s="17">
        <v>5</v>
      </c>
      <c r="L18" s="15">
        <v>5.9</v>
      </c>
      <c r="M18" s="16">
        <v>2.5</v>
      </c>
      <c r="N18" s="15">
        <v>10</v>
      </c>
      <c r="O18" s="16">
        <v>10</v>
      </c>
      <c r="P18" s="15">
        <v>0</v>
      </c>
    </row>
    <row r="19" spans="1:17" ht="20.100000000000001" customHeight="1" x14ac:dyDescent="0.25">
      <c r="A19" s="40" t="s">
        <v>42</v>
      </c>
      <c r="B19" s="14">
        <v>5</v>
      </c>
      <c r="C19" s="15">
        <v>2.2000000000000002</v>
      </c>
      <c r="D19" s="16">
        <v>5.0999999999999996</v>
      </c>
      <c r="E19" s="15">
        <v>6.8</v>
      </c>
      <c r="F19" s="14">
        <v>4.5</v>
      </c>
      <c r="G19" s="17">
        <v>2.2000000000000002</v>
      </c>
      <c r="H19" s="16">
        <v>1.7</v>
      </c>
      <c r="I19" s="15">
        <v>6</v>
      </c>
      <c r="J19" s="16">
        <v>2.8</v>
      </c>
      <c r="K19" s="17">
        <v>5</v>
      </c>
      <c r="L19" s="15">
        <v>5.9</v>
      </c>
      <c r="M19" s="16">
        <v>3.5</v>
      </c>
      <c r="N19" s="15">
        <v>10</v>
      </c>
      <c r="O19" s="16">
        <v>10</v>
      </c>
      <c r="P19" s="15">
        <v>0</v>
      </c>
    </row>
    <row r="20" spans="1:17" ht="57" customHeight="1" x14ac:dyDescent="0.25">
      <c r="A20" s="13" t="s">
        <v>43</v>
      </c>
      <c r="B20" s="14"/>
      <c r="C20" s="15" t="s">
        <v>44</v>
      </c>
      <c r="D20" s="16" t="s">
        <v>45</v>
      </c>
      <c r="E20" s="15"/>
      <c r="F20" s="14"/>
      <c r="G20" s="34" t="s">
        <v>123</v>
      </c>
      <c r="H20" s="41" t="s">
        <v>46</v>
      </c>
      <c r="I20" s="15" t="s">
        <v>47</v>
      </c>
      <c r="J20" s="42" t="s">
        <v>48</v>
      </c>
      <c r="K20" s="34" t="s">
        <v>49</v>
      </c>
      <c r="L20" s="43" t="s">
        <v>50</v>
      </c>
      <c r="M20" s="16"/>
      <c r="N20" s="43" t="s">
        <v>51</v>
      </c>
      <c r="O20" s="16"/>
      <c r="P20" s="44" t="s">
        <v>52</v>
      </c>
      <c r="Q20" s="45"/>
    </row>
    <row r="21" spans="1:17" ht="20.100000000000001" customHeight="1" x14ac:dyDescent="0.25">
      <c r="A21" s="13" t="s">
        <v>53</v>
      </c>
      <c r="B21" s="14"/>
      <c r="C21" s="15"/>
      <c r="D21" s="16">
        <v>10.95</v>
      </c>
      <c r="E21" s="15"/>
      <c r="F21" s="14"/>
      <c r="G21" s="34"/>
      <c r="H21" s="16">
        <v>14</v>
      </c>
      <c r="I21" s="15">
        <v>17.5</v>
      </c>
      <c r="J21" s="16">
        <v>0</v>
      </c>
      <c r="K21" s="34">
        <v>70</v>
      </c>
      <c r="L21" s="15">
        <v>65.599999999999994</v>
      </c>
      <c r="M21" s="16"/>
      <c r="N21" s="15">
        <v>15</v>
      </c>
      <c r="O21" s="16"/>
      <c r="P21" s="15">
        <v>9</v>
      </c>
    </row>
    <row r="22" spans="1:17" ht="20.100000000000001" customHeight="1" x14ac:dyDescent="0.25">
      <c r="A22" s="46" t="s">
        <v>54</v>
      </c>
      <c r="B22" s="19"/>
      <c r="C22" s="35"/>
      <c r="D22" s="36"/>
      <c r="E22" s="35"/>
      <c r="F22" s="19"/>
      <c r="G22" s="22"/>
      <c r="H22" s="36"/>
      <c r="I22" s="35"/>
      <c r="J22" s="36"/>
      <c r="K22" s="22"/>
      <c r="L22" s="35"/>
      <c r="M22" s="36"/>
      <c r="N22" s="35"/>
      <c r="O22" s="36"/>
      <c r="P22" s="35"/>
    </row>
    <row r="23" spans="1:17" ht="20.100000000000001" customHeight="1" x14ac:dyDescent="0.25">
      <c r="A23" s="47" t="s">
        <v>55</v>
      </c>
      <c r="B23" s="19"/>
      <c r="C23" s="35"/>
      <c r="D23" s="36"/>
      <c r="E23" s="35"/>
      <c r="F23" s="19"/>
      <c r="G23" s="22"/>
      <c r="H23" s="36"/>
      <c r="I23" s="35"/>
      <c r="J23" s="36"/>
      <c r="K23" s="22"/>
      <c r="L23" s="35"/>
      <c r="M23" s="36"/>
      <c r="N23" s="35"/>
      <c r="O23" s="36"/>
      <c r="P23" s="35"/>
    </row>
    <row r="24" spans="1:17" ht="49.5" customHeight="1" x14ac:dyDescent="0.25">
      <c r="A24" s="40" t="s">
        <v>56</v>
      </c>
      <c r="B24" s="14">
        <v>0.7</v>
      </c>
      <c r="C24" s="15">
        <v>1.65</v>
      </c>
      <c r="D24" s="16">
        <v>1.85</v>
      </c>
      <c r="E24" s="15">
        <v>0</v>
      </c>
      <c r="F24" s="14">
        <v>0.6</v>
      </c>
      <c r="G24" s="17">
        <v>0.55000000000000004</v>
      </c>
      <c r="H24" s="16">
        <v>0.9</v>
      </c>
      <c r="I24" s="15">
        <v>0.6</v>
      </c>
      <c r="J24" s="16">
        <v>0.59</v>
      </c>
      <c r="K24" s="17">
        <v>0.75</v>
      </c>
      <c r="L24" s="15">
        <v>1.88</v>
      </c>
      <c r="M24" s="16">
        <v>0.5</v>
      </c>
      <c r="N24" s="15">
        <v>2.5</v>
      </c>
      <c r="O24" s="109">
        <v>0.8</v>
      </c>
      <c r="P24" s="110">
        <v>0.6</v>
      </c>
    </row>
    <row r="25" spans="1:17" s="49" customFormat="1" ht="20.100000000000001" customHeight="1" x14ac:dyDescent="0.25">
      <c r="A25" s="47" t="s">
        <v>57</v>
      </c>
      <c r="B25" s="19"/>
      <c r="C25" s="19"/>
      <c r="D25" s="48"/>
      <c r="E25" s="19"/>
      <c r="F25" s="19"/>
      <c r="G25" s="19"/>
      <c r="H25" s="48"/>
      <c r="I25" s="19"/>
      <c r="J25" s="48"/>
      <c r="K25" s="22"/>
      <c r="L25" s="19"/>
      <c r="M25" s="48"/>
      <c r="N25" s="19"/>
      <c r="O25" s="48"/>
      <c r="P25" s="19"/>
    </row>
    <row r="26" spans="1:17" s="49" customFormat="1" ht="30" customHeight="1" x14ac:dyDescent="0.25">
      <c r="A26" s="40" t="s">
        <v>58</v>
      </c>
      <c r="B26" s="14">
        <v>32</v>
      </c>
      <c r="C26" s="14">
        <v>40</v>
      </c>
      <c r="D26" s="50">
        <v>35</v>
      </c>
      <c r="E26" s="14">
        <v>40</v>
      </c>
      <c r="F26" s="14">
        <v>30</v>
      </c>
      <c r="G26" s="14">
        <v>24.5</v>
      </c>
      <c r="H26" s="50">
        <v>33</v>
      </c>
      <c r="I26" s="14">
        <v>40</v>
      </c>
      <c r="J26" s="50">
        <v>29</v>
      </c>
      <c r="K26" s="17">
        <v>80</v>
      </c>
      <c r="L26" s="14">
        <v>50</v>
      </c>
      <c r="M26" s="50">
        <v>36</v>
      </c>
      <c r="N26" s="14">
        <v>40</v>
      </c>
      <c r="O26" s="50">
        <v>50</v>
      </c>
      <c r="P26" s="14">
        <v>50.08</v>
      </c>
    </row>
    <row r="27" spans="1:17" s="49" customFormat="1" ht="30" customHeight="1" thickBot="1" x14ac:dyDescent="0.3">
      <c r="A27" s="51" t="s">
        <v>59</v>
      </c>
      <c r="B27" s="52"/>
      <c r="C27" s="52">
        <v>1.1000000000000001</v>
      </c>
      <c r="D27" s="53">
        <v>0.35</v>
      </c>
      <c r="E27" s="52">
        <v>1.2</v>
      </c>
      <c r="F27" s="52">
        <v>1</v>
      </c>
      <c r="G27" s="52">
        <v>0.7</v>
      </c>
      <c r="H27" s="53">
        <v>1.2</v>
      </c>
      <c r="I27" s="52">
        <v>1.1000000000000001</v>
      </c>
      <c r="J27" s="53">
        <v>0.99</v>
      </c>
      <c r="K27" s="54"/>
      <c r="L27" s="52">
        <v>1</v>
      </c>
      <c r="M27" s="53">
        <v>0.6</v>
      </c>
      <c r="N27" s="52">
        <v>1</v>
      </c>
      <c r="O27" s="53">
        <v>0.7</v>
      </c>
      <c r="P27" s="52">
        <v>1.2</v>
      </c>
    </row>
    <row r="29" spans="1:17" s="56" customFormat="1" x14ac:dyDescent="0.25">
      <c r="A29" s="55" t="s">
        <v>60</v>
      </c>
      <c r="B29" s="111">
        <v>43647</v>
      </c>
      <c r="C29" s="112">
        <v>43753</v>
      </c>
      <c r="D29" s="56">
        <v>43739</v>
      </c>
      <c r="E29" s="56">
        <v>43403</v>
      </c>
      <c r="F29" s="111">
        <v>43497</v>
      </c>
      <c r="G29" s="112">
        <v>43678</v>
      </c>
      <c r="H29" s="56">
        <v>43722</v>
      </c>
      <c r="I29" s="56">
        <v>43374</v>
      </c>
      <c r="J29" s="56">
        <v>43776</v>
      </c>
      <c r="K29" s="112">
        <v>43709</v>
      </c>
      <c r="L29" s="56">
        <v>43709</v>
      </c>
      <c r="M29" s="56">
        <v>43723</v>
      </c>
      <c r="N29" s="56">
        <v>43735</v>
      </c>
      <c r="O29" s="56">
        <v>43770</v>
      </c>
      <c r="P29" s="56">
        <v>43644</v>
      </c>
    </row>
    <row r="30" spans="1:17" s="56" customFormat="1" x14ac:dyDescent="0.25">
      <c r="A30" s="55" t="s">
        <v>61</v>
      </c>
      <c r="B30" s="111">
        <v>43753</v>
      </c>
      <c r="C30" s="111">
        <v>43753</v>
      </c>
      <c r="D30" s="111">
        <v>43753</v>
      </c>
      <c r="E30" s="111">
        <v>43753</v>
      </c>
      <c r="F30" s="111">
        <v>43753</v>
      </c>
      <c r="G30" s="111">
        <v>43753</v>
      </c>
      <c r="H30" s="111">
        <v>43753</v>
      </c>
      <c r="I30" s="111">
        <v>43753</v>
      </c>
      <c r="J30" s="111">
        <v>43753</v>
      </c>
      <c r="K30" s="111">
        <v>43753</v>
      </c>
      <c r="L30" s="111">
        <v>43753</v>
      </c>
      <c r="M30" s="111">
        <v>43753</v>
      </c>
      <c r="N30" s="111">
        <v>43753</v>
      </c>
      <c r="O30" s="111">
        <v>43753</v>
      </c>
      <c r="P30" s="111">
        <v>43753</v>
      </c>
    </row>
    <row r="31" spans="1:17" s="67" customFormat="1" ht="90" x14ac:dyDescent="0.25">
      <c r="A31" s="68" t="s">
        <v>62</v>
      </c>
      <c r="B31" s="61" t="s">
        <v>63</v>
      </c>
      <c r="C31" s="59" t="s">
        <v>64</v>
      </c>
      <c r="D31" s="59" t="s">
        <v>65</v>
      </c>
      <c r="E31" s="59" t="s">
        <v>66</v>
      </c>
      <c r="F31" s="61" t="s">
        <v>67</v>
      </c>
      <c r="G31" s="59" t="s">
        <v>68</v>
      </c>
      <c r="H31" s="59" t="s">
        <v>69</v>
      </c>
      <c r="I31" s="59" t="s">
        <v>70</v>
      </c>
      <c r="J31" s="59" t="s">
        <v>71</v>
      </c>
      <c r="K31" s="113" t="s">
        <v>72</v>
      </c>
      <c r="L31" s="113" t="s">
        <v>124</v>
      </c>
      <c r="M31" s="59" t="s">
        <v>73</v>
      </c>
      <c r="N31" s="59" t="s">
        <v>74</v>
      </c>
      <c r="O31" s="59" t="s">
        <v>125</v>
      </c>
      <c r="P31" s="59" t="s">
        <v>75</v>
      </c>
    </row>
    <row r="33" spans="1:16" s="62" customFormat="1" ht="210" x14ac:dyDescent="0.25">
      <c r="A33" s="60" t="s">
        <v>76</v>
      </c>
      <c r="B33" s="61" t="s">
        <v>77</v>
      </c>
      <c r="C33" s="59" t="s">
        <v>78</v>
      </c>
      <c r="D33" s="59" t="s">
        <v>79</v>
      </c>
      <c r="F33" s="63"/>
      <c r="G33" s="59" t="s">
        <v>126</v>
      </c>
      <c r="J33" s="59" t="s">
        <v>80</v>
      </c>
      <c r="K33" s="64"/>
      <c r="N33" s="59"/>
      <c r="O33" s="59" t="s">
        <v>127</v>
      </c>
      <c r="P33" s="59" t="s">
        <v>81</v>
      </c>
    </row>
    <row r="34" spans="1:16" s="12" customFormat="1" x14ac:dyDescent="0.25">
      <c r="A34" s="65"/>
      <c r="B34" s="49"/>
      <c r="F34" s="49"/>
      <c r="K34" s="66"/>
    </row>
    <row r="35" spans="1:16" s="12" customFormat="1" x14ac:dyDescent="0.25">
      <c r="A35" s="57"/>
      <c r="B35" s="49"/>
      <c r="F35" s="49"/>
      <c r="K35" s="66"/>
    </row>
    <row r="37" spans="1:16" s="12" customFormat="1" x14ac:dyDescent="0.25">
      <c r="A37" s="57"/>
      <c r="B37" s="49"/>
      <c r="F37" s="49"/>
      <c r="K37" s="66"/>
    </row>
    <row r="39" spans="1:16" s="12" customFormat="1" x14ac:dyDescent="0.25">
      <c r="A39" s="57"/>
      <c r="B39" s="49"/>
      <c r="F39" s="49"/>
      <c r="K39" s="66"/>
    </row>
  </sheetData>
  <sheetProtection algorithmName="SHA-512" hashValue="m3uYspNUpE/RnfUHkJHlJuBjNvLDOoyoFx1yKFxtuKCOtfrNML/pG/I4+py3NDX/YTA0+PJOtkXmJdGDquJdLA==" saltValue="/X/Bz8jfrsufxZt483MW9w==" spinCount="100000" sheet="1" objects="1" scenarios="1"/>
  <hyperlinks>
    <hyperlink ref="B1" r:id="rId1"/>
    <hyperlink ref="C1" r:id="rId2"/>
    <hyperlink ref="G1" r:id="rId3"/>
    <hyperlink ref="K1" r:id="rId4"/>
    <hyperlink ref="F1" r:id="rId5"/>
    <hyperlink ref="D1" r:id="rId6"/>
    <hyperlink ref="E1" r:id="rId7"/>
    <hyperlink ref="H1" r:id="rId8"/>
    <hyperlink ref="I1" r:id="rId9"/>
    <hyperlink ref="J1" r:id="rId10"/>
    <hyperlink ref="L1" r:id="rId11"/>
    <hyperlink ref="M1" r:id="rId12"/>
    <hyperlink ref="N1" r:id="rId13" display="Sberbank banka"/>
    <hyperlink ref="O1" r:id="rId14"/>
    <hyperlink ref="P1" r:id="rId15" display="Unicredit banka"/>
  </hyperlinks>
  <pageMargins left="0.7" right="0.7" top="0.75" bottom="0.75" header="0.3" footer="0.3"/>
  <pageSetup paperSize="9" orientation="portrait"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40" sqref="A40"/>
    </sheetView>
  </sheetViews>
  <sheetFormatPr defaultRowHeight="15" x14ac:dyDescent="0.25"/>
  <cols>
    <col min="1" max="1" width="38.140625" customWidth="1"/>
  </cols>
  <sheetData>
    <row r="1" spans="1:3" x14ac:dyDescent="0.25">
      <c r="A1" s="72" t="s">
        <v>89</v>
      </c>
      <c r="C1" t="s">
        <v>92</v>
      </c>
    </row>
    <row r="2" spans="1:3" x14ac:dyDescent="0.25">
      <c r="A2" t="s">
        <v>15</v>
      </c>
      <c r="C2" t="s">
        <v>93</v>
      </c>
    </row>
    <row r="3" spans="1:3" x14ac:dyDescent="0.25">
      <c r="A3" t="s">
        <v>90</v>
      </c>
    </row>
    <row r="4" spans="1:3" x14ac:dyDescent="0.25">
      <c r="A4" t="s">
        <v>91</v>
      </c>
    </row>
    <row r="5" spans="1:3" x14ac:dyDescent="0.25">
      <c r="A5" t="s">
        <v>18</v>
      </c>
    </row>
  </sheetData>
  <sheetProtection algorithmName="SHA-512" hashValue="NHBotzZ+zMcGZ8cGZ2Gtjhy3q12Ssrc27WoGwmeK3VqsBVw3AkN58yfyrQMvj/4nI/dfic4qq/fPtQ6AE1Fvzg==" saltValue="chdhXOpbB2HfOJkdyub40g=="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Lastni_izračun</vt:lpstr>
      <vt:lpstr>Tarife</vt:lpstr>
      <vt:lpstr>Seznam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Rok Primožič</dc:creator>
  <cp:lastModifiedBy>Tina Mithans</cp:lastModifiedBy>
  <dcterms:created xsi:type="dcterms:W3CDTF">2019-08-21T11:41:57Z</dcterms:created>
  <dcterms:modified xsi:type="dcterms:W3CDTF">2019-10-16T11:07:27Z</dcterms:modified>
</cp:coreProperties>
</file>